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galy\Desktop\Gal Yafin\רישוי משולב\"/>
    </mc:Choice>
  </mc:AlternateContent>
  <xr:revisionPtr revIDLastSave="0" documentId="8_{2E897CB4-6ABB-433E-9206-FD406F73211E}" xr6:coauthVersionLast="47" xr6:coauthVersionMax="47" xr10:uidLastSave="{00000000-0000-0000-0000-000000000000}"/>
  <bookViews>
    <workbookView xWindow="-110" yWindow="-110" windowWidth="19420" windowHeight="10300" tabRatio="948" activeTab="1" xr2:uid="{00000000-000D-0000-FFFF-FFFF00000000}"/>
  </bookViews>
  <sheets>
    <sheet name="דירוג מדיות היתר רעלים אחוד" sheetId="20" r:id="rId1"/>
    <sheet name="דירוג מדיות היתר אוויר אחוד" sheetId="18" r:id="rId2"/>
    <sheet name="אומדן עלויות עתידי" sheetId="19" r:id="rId3"/>
    <sheet name="אומדן הכנסות- מצב קיים" sheetId="31" r:id="rId4"/>
  </sheets>
  <definedNames>
    <definedName name="_xlnm._FilterDatabase" localSheetId="1" hidden="1">'דירוג מדיות היתר אוויר אחוד'!$C$22:$M$150</definedName>
    <definedName name="_xlnm._FilterDatabase" localSheetId="0" hidden="1">'דירוג מדיות היתר רעלים אחוד'!$B$21:$J$141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0" l="1"/>
  <c r="I20" i="20"/>
  <c r="J20" i="20"/>
  <c r="G12" i="18"/>
  <c r="K21" i="18"/>
  <c r="N10" i="31" l="1"/>
  <c r="O9" i="31" l="1"/>
  <c r="O10" i="31" l="1"/>
  <c r="O11" i="31" s="1"/>
  <c r="G12" i="20" s="1"/>
  <c r="M11" i="31"/>
  <c r="N11" i="31" s="1"/>
  <c r="I21" i="18" l="1"/>
  <c r="H20" i="20" l="1"/>
  <c r="F7" i="18" l="1"/>
  <c r="G7" i="18" s="1"/>
  <c r="F6" i="18"/>
  <c r="G6" i="18" s="1"/>
  <c r="F4" i="18"/>
  <c r="G4" i="18" s="1"/>
  <c r="F5" i="18"/>
  <c r="G5" i="18" s="1"/>
  <c r="F8" i="18"/>
  <c r="G8" i="18" s="1"/>
  <c r="I9" i="18"/>
  <c r="J9" i="18"/>
  <c r="Y37" i="18" l="1"/>
  <c r="Z37" i="18"/>
  <c r="AA37" i="18"/>
  <c r="X37" i="18"/>
  <c r="Z38" i="18"/>
  <c r="Y38" i="18"/>
  <c r="Y39" i="18"/>
  <c r="X39" i="18"/>
  <c r="AD39" i="18" s="1"/>
  <c r="AH39" i="18" s="1"/>
  <c r="AA38" i="18"/>
  <c r="AA41" i="18"/>
  <c r="Z41" i="18"/>
  <c r="Y41" i="18"/>
  <c r="X41" i="18"/>
  <c r="AC41" i="18" s="1"/>
  <c r="AG41" i="18" s="1"/>
  <c r="AA40" i="18"/>
  <c r="AA39" i="18"/>
  <c r="X38" i="18"/>
  <c r="AB38" i="18" s="1"/>
  <c r="AF38" i="18" s="1"/>
  <c r="Z39" i="18"/>
  <c r="Y40" i="18"/>
  <c r="AD40" i="18"/>
  <c r="AH40" i="18" s="1"/>
  <c r="Z40" i="18"/>
  <c r="I10" i="20"/>
  <c r="J10" i="20"/>
  <c r="AB37" i="18" l="1"/>
  <c r="AF37" i="18" s="1"/>
  <c r="G11" i="20"/>
  <c r="AD37" i="18"/>
  <c r="AC37" i="18"/>
  <c r="AE37" i="18"/>
  <c r="G11" i="18"/>
  <c r="AC39" i="18"/>
  <c r="AG39" i="18" s="1"/>
  <c r="AE39" i="18"/>
  <c r="AI39" i="18" s="1"/>
  <c r="AB39" i="18"/>
  <c r="AF39" i="18" s="1"/>
  <c r="AE40" i="18"/>
  <c r="AI40" i="18" s="1"/>
  <c r="AE41" i="18"/>
  <c r="AI41" i="18" s="1"/>
  <c r="AD41" i="18"/>
  <c r="AH41" i="18" s="1"/>
  <c r="AB41" i="18"/>
  <c r="AF41" i="18" s="1"/>
  <c r="AC38" i="18"/>
  <c r="AG38" i="18" s="1"/>
  <c r="AD38" i="18"/>
  <c r="AH38" i="18" s="1"/>
  <c r="AE38" i="18"/>
  <c r="AI38" i="18" s="1"/>
  <c r="AC40" i="18"/>
  <c r="AG40" i="18" s="1"/>
  <c r="AB40" i="18"/>
  <c r="AF40" i="18" s="1"/>
  <c r="W39" i="20"/>
  <c r="T39" i="20"/>
  <c r="U39" i="20"/>
  <c r="V39" i="20"/>
  <c r="T37" i="20"/>
  <c r="W37" i="20"/>
  <c r="U37" i="20"/>
  <c r="V37" i="20"/>
  <c r="J21" i="18" l="1"/>
  <c r="AH37" i="18"/>
  <c r="AI37" i="18"/>
  <c r="AG37" i="18"/>
  <c r="Z37" i="20"/>
  <c r="Z38" i="20"/>
  <c r="Z39" i="20"/>
  <c r="Y37" i="20"/>
  <c r="X37" i="20"/>
  <c r="Y39" i="20"/>
  <c r="X36" i="20"/>
  <c r="X39" i="20"/>
  <c r="X38" i="20"/>
  <c r="Y38" i="20"/>
  <c r="Y36" i="20"/>
  <c r="AA39" i="20" l="1"/>
  <c r="AA38" i="20"/>
  <c r="AA37" i="20"/>
  <c r="AA36" i="20"/>
  <c r="AA41" i="20" l="1"/>
</calcChain>
</file>

<file path=xl/sharedStrings.xml><?xml version="1.0" encoding="utf-8"?>
<sst xmlns="http://schemas.openxmlformats.org/spreadsheetml/2006/main" count="1446" uniqueCount="478">
  <si>
    <t>מקור</t>
  </si>
  <si>
    <t xml:space="preserve">ס"ה עלות שנתית מוערכת </t>
  </si>
  <si>
    <t xml:space="preserve">תחום </t>
  </si>
  <si>
    <t>עלות שנתית (מיליוני ₪)</t>
  </si>
  <si>
    <t>משרות כוח אדם</t>
  </si>
  <si>
    <t>סוג פעילות</t>
  </si>
  <si>
    <t>מס"ד חוק חומ"ס</t>
  </si>
  <si>
    <t>מס"ד חוק אוויר נקי</t>
  </si>
  <si>
    <t>רמה א' או ב'</t>
  </si>
  <si>
    <t>סיווג משני</t>
  </si>
  <si>
    <t>היקף</t>
  </si>
  <si>
    <t>משקל מורכבות חומ"ס</t>
  </si>
  <si>
    <t>משקל מורכבות שק"ד</t>
  </si>
  <si>
    <t>א'</t>
  </si>
  <si>
    <t xml:space="preserve">מתקני שריפה </t>
  </si>
  <si>
    <t xml:space="preserve">עם הספק תרמי של 50 מגה־וואט או יותר </t>
  </si>
  <si>
    <t>אין</t>
  </si>
  <si>
    <t>ב'</t>
  </si>
  <si>
    <t>עם הספק תרמי של 20 עד 50 מגה־וואט</t>
  </si>
  <si>
    <t>זיקוק של גז ודלק בקנה מידה תעשייתי</t>
  </si>
  <si>
    <t>בכל היקף</t>
  </si>
  <si>
    <t>תנורי קוק (Coke Ovens);</t>
  </si>
  <si>
    <t>1.4.א</t>
  </si>
  <si>
    <t xml:space="preserve">ניזול או גזיפיקציה של – </t>
  </si>
  <si>
    <t>   פחם</t>
  </si>
  <si>
    <t>1.4.ב</t>
  </si>
  <si>
    <t xml:space="preserve"> פצלי שמן או דלק אחר</t>
  </si>
  <si>
    <t>במתקנים עם יכולת ייצור בהספק תרמי של 20 מגה וואט או יותר</t>
  </si>
  <si>
    <t>במיתקנים עם יכולת ייצור בהספק תרמי של 1 עד 20 מגה וואט, או במיתקנים עם יכולת ייצור בהספק תרמי של פחות מ-1 מגה וואט – בהחזקת חומר מסוכן בכמות העולה על הערך המזערי הקבוע לגבי אותו חומר בחלק ב'</t>
  </si>
  <si>
    <t>הפקה של דלק במצב צבירה גז, נוזל או מוצק בקנה מידה תעשייתי</t>
  </si>
  <si>
    <t xml:space="preserve">אחסון או ניפוק דלק נוזלי </t>
  </si>
  <si>
    <t xml:space="preserve"> בכל היקף, ובלבד שהפעילות כרוכה בהחזקת חומר מסוכן בכמות העולה על הערך המזערי הקבוע לגבי אותו חומר בחלק ב'</t>
  </si>
  <si>
    <t>אחסון או ניפוק של גז פחמימני מעובה (גפ"מ) או גז טבעי</t>
  </si>
  <si>
    <t>בכל היקף, ובלבד שהפעילות כרוכה בהחזקת חומר מסוכן בכמות העולה על הערך המזערי הקבוע לגבי אותו חומר בחלק ב'</t>
  </si>
  <si>
    <t>קלייה וסינטור של עפרות מתכת לרבות סולפיד בקנה מידה תעשייתי</t>
  </si>
  <si>
    <t>2.2 יצור בקנה מידה תעשייתי של ברזל גולמי או פלדה (התכה ראשונית או שניונית) כולל ביציקה רציפה (continuous casting)</t>
  </si>
  <si>
    <t>בכושר ייצור של 2.5 טון לשעה או יותר</t>
  </si>
  <si>
    <t xml:space="preserve">בכושר ייצור של עד 2.5 טון לשעה  </t>
  </si>
  <si>
    <t>2.3.א</t>
  </si>
  <si>
    <t>2.3.1</t>
  </si>
  <si>
    <t xml:space="preserve">עיבוד מתכות ברזיליות: </t>
  </si>
  <si>
    <t>הפעלת מתקני ערגול חם</t>
  </si>
  <si>
    <t xml:space="preserve">בכושר ייצור של 20 טון לשעה או יותר של פלדה גולמית </t>
  </si>
  <si>
    <t xml:space="preserve">בכל היקף, ובלבד שהפעילות כרוכה בהחזקת חומר מסוכן בכמות העולה על הערך המזערי הקבוע לגבי אותו חומר בחלק ב'  </t>
  </si>
  <si>
    <t>2.3.ב</t>
  </si>
  <si>
    <t>2.3.2</t>
  </si>
  <si>
    <t>עיבוד מתכות ברזיליות: הפעלת מתקני ערגול חם</t>
  </si>
  <si>
    <t xml:space="preserve">הפעלת נפחיות או מסגריות עם פטישים או מכבשים </t>
  </si>
  <si>
    <t xml:space="preserve">בעלי אנרגיה של 50 קילו ג'אול או יותר לפטיש או מכבש והערך הקלורי שבו משתמשים הוא 20 מגה־וואט תרמי או יותר </t>
  </si>
  <si>
    <t>2.3.ג</t>
  </si>
  <si>
    <t>2.3.3</t>
  </si>
  <si>
    <t>גלוון ויישום ציפוי מגן מתכתי (application of protective fused metal coats)</t>
  </si>
  <si>
    <t>בכושר עבודה (input) של 0.5 עד 2 טון פלדה גולמית לשעה; או יישום ציפוי מגן מתכתי למשטחי מתכת או פלסטיק על ידי התזה בלהבה, פלזמה או קשת חשמלית בכושר עבודה של 2 ק"ג לשעה ומעלה של עופרת, בדיל , אבץ, ניקל, קובלט וסגסוגותיהן, ,  ולעניין פעילות מהפעילויות כאמור המבוצעת בכושר עבודה נמוך מהאמור - בהחזקת חומר מסוכן בכמות העולה על הערך המזערי הקבוע לגבי אותו חומר בחלק ב'</t>
  </si>
  <si>
    <t>יציקה של מתכות ברזליות</t>
  </si>
  <si>
    <t xml:space="preserve">בכושר ייצור של 20 טון ליום או יותר </t>
  </si>
  <si>
    <t xml:space="preserve">פעילות בקנה מידה תעשייתי בכושר ייצור של 2 עד 20 טון ליום, ולעניין פעילות המבוצעת בקנה מידה ובכושר ייצור נמוכים מהאמור– בהחזקת חומר מסוכן בכמות העולה על הערך המזערי הקבוע לגבי אותו חומר בחלק ב' </t>
  </si>
  <si>
    <t>2.5.א</t>
  </si>
  <si>
    <t>2.5.1</t>
  </si>
  <si>
    <t xml:space="preserve">עיבוד מתכות לא ברזיליות: </t>
  </si>
  <si>
    <t>ייצור והפקה של מתכות לא ברזיליות גולמיות ממחצבים, עפרות, תרכיזים, או חומר גלם שניוני על ידי תהליכים מטלורגיים, כימיים או אלקטרוליטיים</t>
  </si>
  <si>
    <t>2.5.ב</t>
  </si>
  <si>
    <t>2.5.2</t>
  </si>
  <si>
    <t>התכה, כולל ייצור סגסוגות (alloyage), של מתכות לא ברזיליות, כולל מוצרים ממוחזרים או מושבים והפעלת בתי יציקה למתכות לא ברזיליות</t>
  </si>
  <si>
    <t xml:space="preserve">בכושר התכה של 4 טון ליום או יותר של עופרת או קדמיום, או 20 טון ליום או יותר של מתכת מסוג אחר </t>
  </si>
  <si>
    <t>פעילות בקנה מידה תעשייתי בכושר התכה של 0.5 עד 4 טון ליום של עופרת או קדמיום, ולעניין שאר המתכות – פעילות בכושר התכה של 2 עד 20 טון ליום, ולעניין פעילות המבוצעת בקנה מידה ובכושר התכה נמוכים מהאמור – בהחזקת חומר מסוכן בכמות העולה על הערך המזערי הקבוע לגבי אותו חומר בחלק ב'</t>
  </si>
  <si>
    <t>טיפול פני שטח של מתכות וחומרים פלסטיים על ידי תהליך כימי או אלקטרוליטי</t>
  </si>
  <si>
    <t>באמבטיות טיפול בנפח כולל של 30 מ"ק או יותר</t>
  </si>
  <si>
    <t>באמבטיות טיפול בנפח כולל של 10 עד 30 מ"ק, או באמבטיות טיפול בנפח כולל של 1 מ"ק ומעלה עם חומצה הידרו-פלואורית או חומצה חנקתית, ולעניין טיפול באמבטיות טיפול בנפח כולל הקטן מהאמור – בהחזקת חומר מסוכן בכמות העולה על הערך המזערי הקבוע לגבי אותו חומר בחלק ב'</t>
  </si>
  <si>
    <t>יצור בקנה מידה תעשייתי של מצברים וסוללות מכל סוג</t>
  </si>
  <si>
    <t>3.1.א</t>
  </si>
  <si>
    <t>3.1.</t>
  </si>
  <si>
    <t>ייצור מלט, סיד ותחמוצת מגנזיום</t>
  </si>
  <si>
    <t>ייצור קלינקר ומלט</t>
  </si>
  <si>
    <t xml:space="preserve">באמצעות כבשנים סובבים (Rotary Kilns) בעלי כושר ייצור של 500 טון ליום או יותר או בכבשנים אחרים (Kilns) בעלי כושר ייצור של 50 טון ליום או יותר </t>
  </si>
  <si>
    <t>באמצעות כבשנים סובבים (Rotary Kilns) בעלי כושר ייצור של עד 500 טון ליום או בכבשנים אחרים (Kilns) בעלי כושר ייצור של עד 50 טון ליום בקנה מידה תעשייתי</t>
  </si>
  <si>
    <t>3.1.ב</t>
  </si>
  <si>
    <t>בעלי כושר ייצור של 50 טון ליום או יותר</t>
  </si>
  <si>
    <t>בעלי כושר ייצור של עד 50 טון ליום, בקנה מידה תעשייתי</t>
  </si>
  <si>
    <t>3.1.ג</t>
  </si>
  <si>
    <t>ייצור תחמוצות מגנזיום בכבשנים</t>
  </si>
  <si>
    <t>בעלי כושר ייצור של עד 50 טון ליום בקנה מידה תעשייתי</t>
  </si>
  <si>
    <t xml:space="preserve">ייצור זכוכית כולל סיבי זכוכית </t>
  </si>
  <si>
    <t>בכושר התכה של 20 טון ליום או יותר</t>
  </si>
  <si>
    <t>בכושר התכה של 100 ק"ג עד 20 טון ליום, ולעניין פעילות המבוצעת בכושר התכה נמוך מהאמור – בהחזקת חומר מסוכן בכמות העולה על הערך המזערי הקבוע לגבי אותו חומר בחלק ב'</t>
  </si>
  <si>
    <t>התכה של חומרים מינרלים, לרבות ייצור סיבים מינרליים</t>
  </si>
  <si>
    <t>בכושר התכה של עד 20 טון ליום, בקנה מידה תעשייתי</t>
  </si>
  <si>
    <t xml:space="preserve">ייצור מוצרים קרמים על ידי שריפה, כגון רעפים, לבנים, אריחים או פורצלן </t>
  </si>
  <si>
    <t>בכושר ייצור של 75 טון ליום או יותר או בכבשנים בעלי נפח של 4 מ"ק ומעלה ועם צפיפות השמה (setting density) לכבשן של 300 ק"ג/מ"ק או יותר</t>
  </si>
  <si>
    <t xml:space="preserve">בכושר ייצור של עד 75 טון ליום או בכבשנים בעלי נפח של עד 4 מ"ק ועם צפיפות השמה לכבשן (setting density) של 100 עד 300 ק"ג/מ"ק, ולמעט כבשנים חשמליים שאינם מופעלים באופן רציף ולעניין פעילות המבוצעת בכושר ייצור נמוך מהאמור – בהחזקת חומר מסוכן בכמות העולה על הערך המזערי הקבוע לגבי אותו חומר בחלק ב' </t>
  </si>
  <si>
    <t>4.1.א</t>
  </si>
  <si>
    <t>4.1.1</t>
  </si>
  <si>
    <t>פחמימנים פשוטים (לינארים או ציקלים, , רוויים ושאינם רוויים, אליפטיים או ארומטיים)</t>
  </si>
  <si>
    <t>4.1.ב</t>
  </si>
  <si>
    <t>4.1.2</t>
  </si>
  <si>
    <t>פחמימנים המכילים חמצן כגון אכוהולים, אלדהידים, קטונים, חומצות קרבוקסיליות, אסטרים, אצטטים, אתרים, פרוקסידים, שרפים אפוקסים</t>
  </si>
  <si>
    <t>4.1.ג</t>
  </si>
  <si>
    <t>4.1.3</t>
  </si>
  <si>
    <t>פחמימנים סולפורים</t>
  </si>
  <si>
    <t>4.1.ד</t>
  </si>
  <si>
    <t>4.1.4</t>
  </si>
  <si>
    <t>פחמימנים חנקתיים, כגון אמינים, אמידים, תרכובות חנקתיות , (Nitrous, nitro, nitrate), ניטרילים, ציאנטים, ואיזוציאנטים (Cyanates Isocyanates)</t>
  </si>
  <si>
    <t>4.1.ה</t>
  </si>
  <si>
    <t>4.1.5</t>
  </si>
  <si>
    <t xml:space="preserve"> פחמימנים המכילים זרחן</t>
  </si>
  <si>
    <t>4.1.ו</t>
  </si>
  <si>
    <t>4.1.6</t>
  </si>
  <si>
    <t>פחמימנים הלוגנים</t>
  </si>
  <si>
    <t>4.1.ז</t>
  </si>
  <si>
    <t>4.1.7</t>
  </si>
  <si>
    <t>תרכובות אורגנו-מתכתיות</t>
  </si>
  <si>
    <t>4.1.ח</t>
  </si>
  <si>
    <t>4.1.8</t>
  </si>
  <si>
    <t xml:space="preserve"> מוצרי פלסטיק  בסיסיים (סיבים פולימרים סינתטיים, וסיבים המבוססים על צלולוס</t>
  </si>
  <si>
    <t>4.1.ט</t>
  </si>
  <si>
    <t>4.1.9</t>
  </si>
  <si>
    <t>גומי סינתטי</t>
  </si>
  <si>
    <t>4.1.י</t>
  </si>
  <si>
    <t>4.1.10</t>
  </si>
  <si>
    <t>צבעים ופיגמנטים</t>
  </si>
  <si>
    <t>4.1.יא</t>
  </si>
  <si>
    <t>4.1.11</t>
  </si>
  <si>
    <t>חומרים פעילי שטח ודטרגנטים- בכל היקף</t>
  </si>
  <si>
    <t>4.2.א</t>
  </si>
  <si>
    <t>4.2.1</t>
  </si>
  <si>
    <t xml:space="preserve">ייצור בקנה מידה תעשייתי על ידי עיבוד כימי של חומרים או קבוצות של חומרים המפורטים להלן: ייצור חומרים אנאורגניים, כגון:   </t>
  </si>
  <si>
    <t xml:space="preserve">גזים כגון אמוניה, כלור או מימן כלורי, פלואור או מימן פלואורי, תחמוצות פחמן, תרכובות גופרית, תחמוצות חנקן, מימן, דו-תחמוצת הגופרית, קרבוניל כלוריד </t>
  </si>
  <si>
    <t>4.2.ב</t>
  </si>
  <si>
    <t>4.2.2</t>
  </si>
  <si>
    <t xml:space="preserve">חומצות כגון חומצה כרומית, חומצה הידרו־פלואורית, חומצה זרחתית, חומצה חנקתית, חומצה הידרו־כלורית, חומצה גופרתית, אולאום (Oleum), חומצות גופריתיות </t>
  </si>
  <si>
    <t>4.2.ג</t>
  </si>
  <si>
    <t>4.2.3</t>
  </si>
  <si>
    <t>בסיסים כגון אמוניום הידרוקסיד, פוטסיום הידרוקסיד, סודיום הידרוקסיד</t>
  </si>
  <si>
    <t>4.2.ד</t>
  </si>
  <si>
    <t>4.2.4</t>
  </si>
  <si>
    <t>מלחים כגון אמוניום כלוריד, פוטסיום כלורט, פוטסיום קרבונט, סודיום קרבונט, פרבורט, ניטרט כסף (Silver nitrate)</t>
  </si>
  <si>
    <t>4.2.ה</t>
  </si>
  <si>
    <t>4.2.5</t>
  </si>
  <si>
    <t>תרכובות אנאורגניות לא מתכתיות, תחמוצות מתכת או תרכובות אנאורגניות אחרות כגון קלציום קרביד, סיליקון, סיליקון קרביד</t>
  </si>
  <si>
    <t xml:space="preserve">ייצור דשנים המבוססים על זרחן, חנקן או אשלגן (תרכובות פשוטות או מורכבות) </t>
  </si>
  <si>
    <t xml:space="preserve">ייצור ביוצידים (נגד מיקרו אורגניזמים) או מוצרים להגנה על הצומח </t>
  </si>
  <si>
    <t>ייצור מוצרים פרמצבטיים, לרבות חומרי ביניים</t>
  </si>
  <si>
    <t>4.7.א</t>
  </si>
  <si>
    <t xml:space="preserve">ייצור על ידי עיבוד או מיתכון  (פורמולציה), של חומרים או קבוצות של חומרים כמפורט להלן, בקנה מידה תעשייתי:  </t>
  </si>
  <si>
    <t>ייצור ועיבוד שמני סיכה ושמני קירור כגון גריז, שמן מכונות ופרפין</t>
  </si>
  <si>
    <t>בכל היקף, ובלבד שהפעילות כרוכה בהחזקת חומר מסוכן בכמות העולה על הערך המזערי הקבוע לגבי אותו חומר מסוכן בחלק ב'</t>
  </si>
  <si>
    <t>4.7.ב.1</t>
  </si>
  <si>
    <t xml:space="preserve">ייצור על ידי עיבוד או מיתכון  (פורמולציה), של חומרים או קבוצות של חומרים כמפורט להלן, בקנה מידה תעשייתי, מיתכון  או מיצוי, של אחד או יותר מסוגי תכשירים אלה: </t>
  </si>
  <si>
    <t xml:space="preserve"> חומרי הדברה או ביוצידים </t>
  </si>
  <si>
    <t xml:space="preserve">בעיסוק יומי בהיקף של 2 טון ומעלה, ולעניין עיסוק יומי בהיקף קטן מהאמור – אם הפעילות כרוכה בהחזקת חומר מסוכן בכמות העולה על הערך המזערי הקבוע לגבי אותו חומר בחלק ב' </t>
  </si>
  <si>
    <t>4.7.ב.2</t>
  </si>
  <si>
    <t>חומרים פרמצבטיים ותרופות לאדם ולחי</t>
  </si>
  <si>
    <t>4.7.ב.3</t>
  </si>
  <si>
    <t>חומרי נפץ</t>
  </si>
  <si>
    <t>4.7.ב.4</t>
  </si>
  <si>
    <t xml:space="preserve">צבעים, דיו, חומרים לטיפול פני שטח, חומרים לציפוי פני שטח, דבק, שבייצורם נעשה שימוש בחומרים אורגנים נדיפים </t>
  </si>
  <si>
    <t>אם הפעילות כרוכה בהחזקת חומר מסוכן בכמות העולה על הערך המזערי הקבוע לגבי אותו חומר בחלק ב'</t>
  </si>
  <si>
    <t>4.7.ב.5</t>
  </si>
  <si>
    <t xml:space="preserve"> דשנים -בכושר ייצור של 3 טון ליום או יותר, ולעניין ייצור בכושר ייצור נמוך מהאמור</t>
  </si>
  <si>
    <t xml:space="preserve">אם הפעילות כרוכה בהחזקת חומר מסוכן בכמות העולה על הערך המזערי הקבוע לגבי אותו חומר בחלק ב' </t>
  </si>
  <si>
    <t>4.7.ב.6</t>
  </si>
  <si>
    <t>דטרגנטים וחומרים פעילי שטח</t>
  </si>
  <si>
    <t>4.7.ב.7</t>
  </si>
  <si>
    <t>חומצות ובסיסים</t>
  </si>
  <si>
    <t>בכל היקף ובלבד שהפעילות כרוכה בהחזקת חומר מסוכן בכמות העולה על הערך המזערי הקבוע לגבי אותו חומר בחלק ב'</t>
  </si>
  <si>
    <t>4.8.א</t>
  </si>
  <si>
    <t xml:space="preserve">עיבוד בקנה מידה תעשייתי של פלסטיק, חומרים תרמו-פלסטיים, תרמו-סטטיים, ציפויים ולמינטים באמצעות אחת או יותר מפעילויות אלה:       </t>
  </si>
  <si>
    <t>עיבוד של פולימרים תרמו-פלסטיים בתהליכי שיחול ותרכוב לצורך ייצור של חומרי גלם, תערובות, תרכובות ופורמולציות, למעט ניפוח של מכלים</t>
  </si>
  <si>
    <t>4.8.ב</t>
  </si>
  <si>
    <t>תרכוב של PVC בתהליך ייבוש או היתוך ועיבוד למוצר סופי של חומרי גלם מבוססי PVC</t>
  </si>
  <si>
    <t>4.8.ג</t>
  </si>
  <si>
    <t>4.8.ד</t>
  </si>
  <si>
    <t>יצור ועיבוד של פוליסטירן מוקצף</t>
  </si>
  <si>
    <t>ייצור חומרים מרוכבים באמצעות שימוש בשרפים סינטטיים בהם יש תגובת צילוב כגון שרפי מלמין, אוריאה, פנול, אפוקסי, פורן או פוליאסטר, למעט ציפוי באבקה</t>
  </si>
  <si>
    <t>בצריכת שרף של 10 ק"ג לשעה ומעלה או 20 טון לשנה ומעלה, ולעניין פעילות כאמור בהיקף קטן יותר מהאמור – אם הפעילות כרוכה בהחזקת חומר מסוכן בכמות העולה על הערך המזערי  הקבוע לגבי אותו חומר בחלק ב'</t>
  </si>
  <si>
    <t>בכמות (Capacity) של 10 טון ליום או יותר</t>
  </si>
  <si>
    <t>בכמות של עד 10 טון ליום</t>
  </si>
  <si>
    <t>טיפול תרמי בפסולת מוצקה לא מסוכנת</t>
  </si>
  <si>
    <t>בכמות של 3 טון לשעה או יותר</t>
  </si>
  <si>
    <t>5.3.1</t>
  </si>
  <si>
    <t>טיפול ביולוגי;</t>
  </si>
  <si>
    <t xml:space="preserve">בכמות (Capacity) של 50 טון ליום או יותר </t>
  </si>
  <si>
    <t>5.3.ב</t>
  </si>
  <si>
    <t>5.3.2 (1)</t>
  </si>
  <si>
    <t xml:space="preserve">בכמות (Capacity) של 75 טון ליום או יותר </t>
  </si>
  <si>
    <t>מטמנה (Landfill), למעט מטמנה לפסולת אינרטית</t>
  </si>
  <si>
    <t>בכמות (Capacity) של 10 טון ליום או יותר, או בקיבלות כללית של 25,000 או יותר</t>
  </si>
  <si>
    <t xml:space="preserve">אחסון זמני של פסולת מסוכנת לפני העברתה לטיפול או סילוק כמפורט בפרטים 5.1, 5.4, 5.6 ו-5.7 למעט אחסון זמני, לפני איסוף, באתר שבו נוצרה </t>
  </si>
  <si>
    <t>בקיבולת כוללת של 50 טון או יותר</t>
  </si>
  <si>
    <t>בקיבולת כוללת של עד 50 טון</t>
  </si>
  <si>
    <t>אחסון תת קרקעי של פסולת מסוכנת</t>
  </si>
  <si>
    <t>בקיבולות כוללת של 50 טון או יותר</t>
  </si>
  <si>
    <t xml:space="preserve">בקיבולת כוללת של עד 50 טון </t>
  </si>
  <si>
    <t>סילוק והשמדה של חומרי נפץ, כהגדרתם בחוק חומרי נפץ, התשי"ד - 1954, מוצרים המכילים חומרי נפץ, זיקוקין די נור</t>
  </si>
  <si>
    <t>6.1.א</t>
  </si>
  <si>
    <t xml:space="preserve">ייצור בקנה מידה תעשייתי של:   </t>
  </si>
  <si>
    <t>עיסת נייר מעץ או מחומר סיבי אחר</t>
  </si>
  <si>
    <t>6.1.ב</t>
  </si>
  <si>
    <t xml:space="preserve">נייר וקרטון </t>
  </si>
  <si>
    <t>בכושר ייצור של 20 טון ליום או יותר</t>
  </si>
  <si>
    <t>6.1.ג</t>
  </si>
  <si>
    <t>לוחות מבוססי עץ מסוג שבבית (particleboard), סיבית (fibreboard) או לוח בנאים oriented strand) board)</t>
  </si>
  <si>
    <t>בכושר ייצור של 600 מ"ק ליום או יותר</t>
  </si>
  <si>
    <t>טיפול מקדים (כגון שטיפה, הלבנה, מירצור) או צביעה של חוטי טקסטיל או טקסטיל</t>
  </si>
  <si>
    <t>בכושר ייצור (treatment capacity) של 10 טון ליום ומעלה</t>
  </si>
  <si>
    <t>בכושר ייצור של 2 עד 10 טון ליום, או הלבנה בכושר ייצור של עד 10 טון ליום, ולעניין פעילות המבוצעת בכושר ייצור נמוך מהאמור – אם הפעילות כרוכה בהחזקת חומר מסוכן בכמות העולה על הערך המזערי הקבוע לגבי אותו חומר בחלק ב'</t>
  </si>
  <si>
    <t>בירסוק ועיבוד עורות (tanning of hides and skins) בקנה מידה תעשייתי</t>
  </si>
  <si>
    <t>בכושר יצור (treatment capacity) של 12 טון ליום או יותר של מוצר מוגמר</t>
  </si>
  <si>
    <t>טיפול, עיבוד וייצור, למעט אריזה בלבד, של מוצרי מזון לאדם או לבעלי חיים לרבות חלב</t>
  </si>
  <si>
    <t xml:space="preserve">טיפול ועיבוד המיועד לייצור תוצרי מזון מחומרי הגלם מהצומח ביכולת ייצור של 300 טון ליום או יותר (ערך ממוצע על בסיס רבעוני) </t>
  </si>
  <si>
    <t xml:space="preserve">כילוי או מיחזור של פגרי בעלי חיים ופסדים </t>
  </si>
  <si>
    <t>בהספק של 10 טון ליום או יותר</t>
  </si>
  <si>
    <t>קירור באמצעות אמוניה</t>
  </si>
  <si>
    <t>שימוש בממסים אורגנים לצורך ייצור, מיצוי, עיבוד ויישום בקנה מידה תעשייתי למעט לצורך אחסון ומסחר בלבד</t>
  </si>
  <si>
    <t>טיפול פני שטח במשטחים, אובייקטים או מוצרים, באמצעות ממיסים אורגניים, במיוחד להספגה ((dressing, הדפסה, ציפוי, ניקוי משמנים, עמידות למים, ריווד (sizing), צביעה, ניקוי, או אימפרגנציה וכדומה, הכל בכושר צריכה של 150 קילוגרם לשעה או יותר, או של 200 טון לשנה או יותר</t>
  </si>
  <si>
    <t>ייצור פחם (hard burnt coal) או אלקטרוגרפיט על ידי אינסינרציה או גרפיטיזציה</t>
  </si>
  <si>
    <t xml:space="preserve">מסוף להעברה, טעינה או פריקה של חומרים מסוכנים על ידי אמצעי תחבורה; מקום יציאה או התכנסות של אמצעי תחבורה, לפריקה או העמסת חומרים מסוכנים במסופים לרבות בנמלים ימים, במעברי גבול יבשתיים ובשדות תעופה </t>
  </si>
  <si>
    <t>ביכולת העברה של חומרים מסוכנים בכמות העולה על הערך המזערי הקבוע לגבי אותו חומר בחלק ב'</t>
  </si>
  <si>
    <t>6.10.</t>
  </si>
  <si>
    <t>צנרת חוץ מפעלית להולכה של חומרים מסוכנים מהסוגים או קטיגוריות הסיכון המפורטים בחלק ב' לתוספת</t>
  </si>
  <si>
    <t>מיתקן עצמאי לטיפול או סילוק של שפכים תעשייתיים שהם תוצר של עיסוק טעון היתר לפי טור א' בחלק א'</t>
  </si>
  <si>
    <t xml:space="preserve">החזקה או אחסון של חומרי הדברה </t>
  </si>
  <si>
    <t>בהיקף של 2 טון ומעלה לעניין כלל החומרים, או בהחזקת חומר מסוכן בכמות העולה על הערך המזערי הקבוע לגבי אותו חומר בחלק ב'</t>
  </si>
  <si>
    <t xml:space="preserve">שינוע ופעילות בחומרים מסוכנים ברכבת, לרבות מסוף להעברה, טעינה או פריקה של חומרים מסוכנים (תחנת עריכה) </t>
  </si>
  <si>
    <t xml:space="preserve">בכל היקף </t>
  </si>
  <si>
    <t>ייבוא או מסחר ללא אחסון של חומר מסוכן</t>
  </si>
  <si>
    <t>בכל היקף, ובלבד שהפעילות כרוכה במסחר בחומר מסוכן בכמות העולה על הערך המזערי הקבוע לגבי אותו חומר   בחלק ב'</t>
  </si>
  <si>
    <t>אחסון של חומרים מסוכנים למעט דלקים וגז פחמימני מעובה (גפ"מ) או גז טבעי, ולרבות מחסן ערובה – בונדד</t>
  </si>
  <si>
    <t xml:space="preserve">בכמות העולה על הערך המזערי הקבוע לגבי אותו חומר בחלק ב'  </t>
  </si>
  <si>
    <t xml:space="preserve">החזקה ועיסוק בחומרי הדברה במנחתים המשמשים להדברה חקלאית בכלי טיס </t>
  </si>
  <si>
    <t>מיתקן התפלה</t>
  </si>
  <si>
    <t xml:space="preserve">יצור מוליכים למחצה ומעגלים מודפסים printed circuits (boards) בקנה מידה תעשייתי </t>
  </si>
  <si>
    <t>בית חולים או מוסד רפואי אחר</t>
  </si>
  <si>
    <t>6.20.</t>
  </si>
  <si>
    <t>שינוע והובלת חומרים מסוכנים לרבות פסולת חומרים מסוכנים</t>
  </si>
  <si>
    <t>חומס</t>
  </si>
  <si>
    <t>מקרא</t>
  </si>
  <si>
    <t>לא במצאי המפעלים</t>
  </si>
  <si>
    <t>סך כמות מפעלים</t>
  </si>
  <si>
    <t>אוויר</t>
  </si>
  <si>
    <t>סה"כ</t>
  </si>
  <si>
    <t>מורכבות משוקללת</t>
  </si>
  <si>
    <t>כמות מפעלים</t>
  </si>
  <si>
    <t>1.1</t>
  </si>
  <si>
    <t>1.2</t>
  </si>
  <si>
    <t>1.5</t>
  </si>
  <si>
    <t>1.6</t>
  </si>
  <si>
    <t>ה30% הינם מתוך תקופת היתר 7 שנים.</t>
  </si>
  <si>
    <t>שנים</t>
  </si>
  <si>
    <t>רמת אגרה- פרופיל פליטה/זיהום</t>
  </si>
  <si>
    <t>מודל מחושב</t>
  </si>
  <si>
    <t>מס' סקטורים</t>
  </si>
  <si>
    <t>מס' מפעלים</t>
  </si>
  <si>
    <t>דמי טיפול</t>
  </si>
  <si>
    <t>תשלום היתר בהחסרת דמי טיפול</t>
  </si>
  <si>
    <t>סך תשלום</t>
  </si>
  <si>
    <t>פשוט</t>
  </si>
  <si>
    <t>מתון</t>
  </si>
  <si>
    <t>בינוני</t>
  </si>
  <si>
    <t xml:space="preserve"> בכושר עבודה (input) של 2 טון פלדה גולמית לשעה או יותר</t>
  </si>
  <si>
    <t>מורכב</t>
  </si>
  <si>
    <t>מורכב מאוד</t>
  </si>
  <si>
    <t xml:space="preserve">סה"כ הכנסות שנתיות: </t>
  </si>
  <si>
    <t>גידול ביחס לפוטנציאל הכנסות במצב הקיים</t>
  </si>
  <si>
    <t>כיסוי עלויות במצב עתידי</t>
  </si>
  <si>
    <t xml:space="preserve"> ייצור סיד בכבשנים</t>
  </si>
  <si>
    <t xml:space="preserve">ייצור בקנה מידה תעשייתי על ידי עיבוד כימי של חומרים או קבוצות של חומרים המפורטים להלן: ייצור חומרים אורגניים, כגון: 
</t>
  </si>
  <si>
    <t xml:space="preserve"> ייצור חומרי נפץ </t>
  </si>
  <si>
    <t xml:space="preserve"> עיבוד למוצר סופי של חומרים תרמו-סטטיים, גומי וחומרים מרוכבים על בסיס תרמוסטים</t>
  </si>
  <si>
    <t xml:space="preserve"> טיפול, סילוק או השבה של פסולת מסוכנת לרבות קרקע מזוהמת </t>
  </si>
  <si>
    <t>5.3.א</t>
  </si>
  <si>
    <t xml:space="preserve">סילוק או טיפול בפסולת לא מסוכנת, סילוק של פסולת לא מסוכנת הכוללת אחת או יותר מפעילויות אלה, למעט טיפול בשפכים עירוניים:
</t>
  </si>
  <si>
    <t>סילוק או טיפול בפסולת לא מסוכנת: 
(א)	טיפול או שילוב של טיפול וסילוק, של פסולת לא מסוכנת הכוללת אחת או יותר מפעילויות אלה, למעט טיפול בשפכים עירוניים, ואולם כאשר הפעילות היחידה שנעשית היא עיכול אנאירובי, הקיבולת הקובעת לפעילות זו תהיה 100 טון ליום:</t>
  </si>
  <si>
    <t xml:space="preserve"> בכושר צריכה של 15 טון לשנה או יותר</t>
  </si>
  <si>
    <t>בית חולים כללי, שאינו בית חולים גריאטרי, שיקומי או בריאות הנפש, המחזיק חומרים מסוכנים בכל כמות, או מוסד רפואי אחר
ובלבד שהפעילות כרוכה בהחזקת חומר מסוכן בכמות העולה על הערך המזערי הקבוע לגבי אותו חומר בחלק ב'</t>
  </si>
  <si>
    <t>רמה ב'</t>
  </si>
  <si>
    <t>3.1.ג'</t>
  </si>
  <si>
    <t>חומ"ס-א'</t>
  </si>
  <si>
    <t>חומ"ס-ב'</t>
  </si>
  <si>
    <t>חלק מנוסחה- לא למחוק</t>
  </si>
  <si>
    <t>מס"ד חומ"ס- מאוחד</t>
  </si>
  <si>
    <t>1.1-א'</t>
  </si>
  <si>
    <t>1.1-ב'</t>
  </si>
  <si>
    <t>1.2-א'</t>
  </si>
  <si>
    <t>1.3-א'</t>
  </si>
  <si>
    <t>1.4.א-א'</t>
  </si>
  <si>
    <t>1.4.ב-א'</t>
  </si>
  <si>
    <t>1.4.ב-ב'</t>
  </si>
  <si>
    <t>1.5-ב'</t>
  </si>
  <si>
    <t>1.6-ב'</t>
  </si>
  <si>
    <t>1.7-ב'</t>
  </si>
  <si>
    <t>2.1-א'</t>
  </si>
  <si>
    <t>2.2-א'</t>
  </si>
  <si>
    <t>2.2-ב'</t>
  </si>
  <si>
    <t>2.3.א-א'</t>
  </si>
  <si>
    <t>תשלום אגרה בהתאם למודל</t>
  </si>
  <si>
    <t>מס' סקטורים, לא כולל אפורים</t>
  </si>
  <si>
    <t>2.3.א-ב'</t>
  </si>
  <si>
    <t>2.3.ב-א'</t>
  </si>
  <si>
    <t>2.3.ב-ב'</t>
  </si>
  <si>
    <t>2.3.ג-א'</t>
  </si>
  <si>
    <t>2.3.ג-ב'</t>
  </si>
  <si>
    <t>2.4-א'</t>
  </si>
  <si>
    <t>2.4-ב'</t>
  </si>
  <si>
    <t>2.5.א-א'</t>
  </si>
  <si>
    <t>2.5.ב-א'</t>
  </si>
  <si>
    <t>2.5.ב-ב'</t>
  </si>
  <si>
    <t>2.6-א'</t>
  </si>
  <si>
    <t>2.6-ב'</t>
  </si>
  <si>
    <t>2.7-ב'</t>
  </si>
  <si>
    <t>3.1.א-א'</t>
  </si>
  <si>
    <t>3.1.א-ב'</t>
  </si>
  <si>
    <t>3.1.ב-א'</t>
  </si>
  <si>
    <t>3.1.ב-ב'</t>
  </si>
  <si>
    <t>3.1.ג-א'</t>
  </si>
  <si>
    <t>3.1.ג-ב'</t>
  </si>
  <si>
    <t>3.2-א'</t>
  </si>
  <si>
    <t>3.2-ב'</t>
  </si>
  <si>
    <t>3.3-א'</t>
  </si>
  <si>
    <t>3.3-ב'</t>
  </si>
  <si>
    <t>3.4-א'</t>
  </si>
  <si>
    <t>3.4-ב'</t>
  </si>
  <si>
    <t>4.1.א-א'</t>
  </si>
  <si>
    <t>4.1.ב-א'</t>
  </si>
  <si>
    <t>4.1.ג-א'</t>
  </si>
  <si>
    <t>4.1.ד-א'</t>
  </si>
  <si>
    <t>4.1.ה-א'</t>
  </si>
  <si>
    <t>4.1.ו-א'</t>
  </si>
  <si>
    <t>4.1.ז-א'</t>
  </si>
  <si>
    <t>4.1.ח-א'</t>
  </si>
  <si>
    <t>4.1.ט-א'</t>
  </si>
  <si>
    <t>4.1.י-א'</t>
  </si>
  <si>
    <t>4.1.יא-א'</t>
  </si>
  <si>
    <t>4.2.א-א'</t>
  </si>
  <si>
    <t>4.2.ב-א'</t>
  </si>
  <si>
    <t>4.2.ג-א'</t>
  </si>
  <si>
    <t>4.2.ד-א'</t>
  </si>
  <si>
    <t>4.2.ה-א'</t>
  </si>
  <si>
    <t>4.3-א'</t>
  </si>
  <si>
    <t>4.4-א'</t>
  </si>
  <si>
    <t>4.5-א'</t>
  </si>
  <si>
    <t>4.6-א'</t>
  </si>
  <si>
    <t>4.7.א-ב'</t>
  </si>
  <si>
    <t>4.7.ב.1-ב'</t>
  </si>
  <si>
    <t>4.7.ב.2-ב'</t>
  </si>
  <si>
    <t>4.7.ב.3-א'</t>
  </si>
  <si>
    <t>4.7.ב.3-ב'</t>
  </si>
  <si>
    <t>4.7.ב.4-ב'</t>
  </si>
  <si>
    <t>4.7.ב.5-ב'</t>
  </si>
  <si>
    <t>4.7.ב.6-ב'</t>
  </si>
  <si>
    <t>4.7.ב.7-ב'</t>
  </si>
  <si>
    <t>4.8.א-ב'</t>
  </si>
  <si>
    <t>4.8.ב-ב'</t>
  </si>
  <si>
    <t>4.8.ג-ב'</t>
  </si>
  <si>
    <t>4.8.ד-ב'</t>
  </si>
  <si>
    <t>4.9-ב'</t>
  </si>
  <si>
    <t>5.1-א'</t>
  </si>
  <si>
    <t>5.1-ב'</t>
  </si>
  <si>
    <t>5.2-א'</t>
  </si>
  <si>
    <t>5.2-ב'</t>
  </si>
  <si>
    <t>5.3.א-א'</t>
  </si>
  <si>
    <t>5.3.א-ב'</t>
  </si>
  <si>
    <t>5.3.ב-א'</t>
  </si>
  <si>
    <t>5.3.ב-ב'</t>
  </si>
  <si>
    <t>5.4-א'</t>
  </si>
  <si>
    <t>5.4-ב'</t>
  </si>
  <si>
    <t>5.5-א'</t>
  </si>
  <si>
    <t>5.5-ב'</t>
  </si>
  <si>
    <t>5.6-א'</t>
  </si>
  <si>
    <t>5.6-ב'</t>
  </si>
  <si>
    <t>5.7-ב'</t>
  </si>
  <si>
    <t>6.1.א-א'</t>
  </si>
  <si>
    <t>6.1.ב-א'</t>
  </si>
  <si>
    <t>6.1.ב-ב'</t>
  </si>
  <si>
    <t>6.1.ג-א'</t>
  </si>
  <si>
    <t>6.1.ג-ב'</t>
  </si>
  <si>
    <t>6.2-א'</t>
  </si>
  <si>
    <t>6.2-ב'</t>
  </si>
  <si>
    <t>6.3-א'</t>
  </si>
  <si>
    <t>6.3-ב'</t>
  </si>
  <si>
    <t>6.4-א'</t>
  </si>
  <si>
    <t>6.4-ב'</t>
  </si>
  <si>
    <t>6.5-א'</t>
  </si>
  <si>
    <t>6.5-ב'</t>
  </si>
  <si>
    <t>6.6-ב'</t>
  </si>
  <si>
    <t>6.7-א'</t>
  </si>
  <si>
    <t>6.7-ב'</t>
  </si>
  <si>
    <t>6.8</t>
  </si>
  <si>
    <t>6.9-ב'</t>
  </si>
  <si>
    <t>6.10.-ב'</t>
  </si>
  <si>
    <t>6.11-א'</t>
  </si>
  <si>
    <t>6.11-ב'</t>
  </si>
  <si>
    <t>6.12-ב'</t>
  </si>
  <si>
    <t>6.13-ב'</t>
  </si>
  <si>
    <t>6.14-ב'</t>
  </si>
  <si>
    <t>6.15-ב'</t>
  </si>
  <si>
    <t>6.16-ב'</t>
  </si>
  <si>
    <t>6.17-ב'</t>
  </si>
  <si>
    <t>6.18-ב'</t>
  </si>
  <si>
    <t>6.19-ב'</t>
  </si>
  <si>
    <t>6.20.-ב'</t>
  </si>
  <si>
    <t>פעילויות לפי תוספת שלישית לחוק חומ"ס (חלק א' לתוספת)
ללא היתר פליטה
ללא שיוך לפעילות בתוספת שלישית</t>
  </si>
  <si>
    <t>50-500 מגה-וואט</t>
  </si>
  <si>
    <t>אנרגיה</t>
  </si>
  <si>
    <t>500-1500 מגה-וואט</t>
  </si>
  <si>
    <t>מעל 8000 מגה-וואט</t>
  </si>
  <si>
    <t>1-2 תהליכי טיפול</t>
  </si>
  <si>
    <t>פסולת</t>
  </si>
  <si>
    <t>3 תהליכים ומעלה</t>
  </si>
  <si>
    <t>תהליך טיפול 1</t>
  </si>
  <si>
    <t>כימיה</t>
  </si>
  <si>
    <t>2-5 תהליכים טיפול</t>
  </si>
  <si>
    <t>5 תהליכי טיפול ומעלה</t>
  </si>
  <si>
    <t>מצב קיים</t>
  </si>
  <si>
    <t>מספר מפעלים</t>
  </si>
  <si>
    <t>חלוקת עלויות במצב עתידי</t>
  </si>
  <si>
    <t>סיכום אומדן עלויות, במצב עתידי</t>
  </si>
  <si>
    <t>היתר אוויר אחוד</t>
  </si>
  <si>
    <t>היתר רעלים אחוד</t>
  </si>
  <si>
    <t>מנ"א (תעשייה)</t>
  </si>
  <si>
    <r>
      <t xml:space="preserve">משקל יחסי בהוצאות משותפות- </t>
    </r>
    <r>
      <rPr>
        <b/>
        <sz val="12"/>
        <color theme="1"/>
        <rFont val="Calibri"/>
        <family val="2"/>
      </rPr>
      <t>כ"א</t>
    </r>
  </si>
  <si>
    <t>מיחשוב ועלויות נוספות</t>
  </si>
  <si>
    <t>כ"א</t>
  </si>
  <si>
    <r>
      <t xml:space="preserve">משקל יחסי בהוצאות משותפות- </t>
    </r>
    <r>
      <rPr>
        <b/>
        <sz val="12"/>
        <color theme="1"/>
        <rFont val="Calibri"/>
        <family val="2"/>
      </rPr>
      <t>מיחשוב</t>
    </r>
  </si>
  <si>
    <t>ס"ה אומדן (מלש"ח/שנה)</t>
  </si>
  <si>
    <t>חישוב על בסיס מצב קיים</t>
  </si>
  <si>
    <t>אגרת אוויר</t>
  </si>
  <si>
    <t>תשלום סה"כ על 7 שנים - היתר אוויר</t>
  </si>
  <si>
    <t>מחיר ממוצע למפעל</t>
  </si>
  <si>
    <t>מחיר ממוצע למפעל לשנה</t>
  </si>
  <si>
    <t>חלק יחסי בתשלום מ100% במודל</t>
  </si>
  <si>
    <t>אגרת רעלים</t>
  </si>
  <si>
    <t>מחיר ממוצע למפעל ל7 שנים</t>
  </si>
  <si>
    <t>חלוקת עלויות במצב קיים</t>
  </si>
  <si>
    <t>סיכום אומדן עלויות, במצב קיים</t>
  </si>
  <si>
    <t>תשלומים מצב קיים</t>
  </si>
  <si>
    <t>היתר פליטה</t>
  </si>
  <si>
    <t>היתר רעלים</t>
  </si>
  <si>
    <t>חומ"ס/רעלים</t>
  </si>
  <si>
    <t>מיחשוב ועלויות נוספות (ייעוץ)</t>
  </si>
  <si>
    <t>משקל יחסי בהוצאות משותפות- מיחשוב ויעוץ</t>
  </si>
  <si>
    <t>מפעלי חומ"ס, ללא מפעלי C</t>
  </si>
  <si>
    <t>סוג אגרת חומ"ס</t>
  </si>
  <si>
    <t>תשלום שנתי לכל המפעלים (ב-₪)</t>
  </si>
  <si>
    <t>גובה האגרה, ₪ לשנה</t>
  </si>
  <si>
    <t>רמה א'*</t>
  </si>
  <si>
    <t>סה"כ לשנה</t>
  </si>
  <si>
    <t xml:space="preserve">*20 היתר רעלים + 180 מפעלי היתר פליטה לאוויר </t>
  </si>
  <si>
    <t>פליטות/אוויר</t>
  </si>
  <si>
    <t>מס' יחידות אגרה</t>
  </si>
  <si>
    <t>תשלום שנתי (אחת ל7 שנים)</t>
  </si>
  <si>
    <t>עלות ליחידת אגרה</t>
  </si>
  <si>
    <t>https://www.nevo.co.il/law_html/law00/73594.htm</t>
  </si>
  <si>
    <t>מספר הסקטור</t>
  </si>
  <si>
    <t>תיאור מילולי</t>
  </si>
  <si>
    <t>משקל מורכבות</t>
  </si>
  <si>
    <t>(לפי חוק)</t>
  </si>
  <si>
    <t>1.1 מתקני שריפה</t>
  </si>
  <si>
    <t>2.5.ב יצור ועיבוד מתכות</t>
  </si>
  <si>
    <t>עיבוד מתכות לא ברזליות</t>
  </si>
  <si>
    <t>4  תעשייה כימית, פורמולציה ופלסטיק</t>
  </si>
  <si>
    <t>ייצור בקנה מידה תעשייתי של.....</t>
  </si>
  <si>
    <t>6  אחר</t>
  </si>
  <si>
    <t xml:space="preserve">ייצור בקנה מידה תעשייתי של נייר וקרטון </t>
  </si>
  <si>
    <t>ללא השוואה</t>
  </si>
  <si>
    <t>סך תשלום אגרה</t>
  </si>
  <si>
    <r>
      <rPr>
        <b/>
        <sz val="11"/>
        <color rgb="FF000000"/>
        <rFont val="Calibri"/>
        <family val="2"/>
      </rPr>
      <t>מוצק (4)-</t>
    </r>
    <r>
      <rPr>
        <sz val="11"/>
        <color rgb="FF000000"/>
        <rFont val="Calibri"/>
        <family val="2"/>
      </rPr>
      <t xml:space="preserve"> 941,096
</t>
    </r>
    <r>
      <rPr>
        <b/>
        <sz val="11"/>
        <color rgb="FF000000"/>
        <rFont val="Calibri"/>
        <family val="2"/>
      </rPr>
      <t>נוזל (2)-</t>
    </r>
    <r>
      <rPr>
        <sz val="11"/>
        <color rgb="FF000000"/>
        <rFont val="Calibri"/>
        <family val="2"/>
      </rPr>
      <t xml:space="preserve"> 470,548
</t>
    </r>
    <r>
      <rPr>
        <b/>
        <sz val="11"/>
        <color rgb="FF000000"/>
        <rFont val="Calibri"/>
        <family val="2"/>
      </rPr>
      <t>גז (1)-</t>
    </r>
    <r>
      <rPr>
        <sz val="11"/>
        <color rgb="FF000000"/>
        <rFont val="Calibri"/>
        <family val="2"/>
      </rPr>
      <t xml:space="preserve"> 235,274</t>
    </r>
  </si>
  <si>
    <t>תשלום שנתי</t>
  </si>
  <si>
    <t>שיעור העמסה*</t>
  </si>
  <si>
    <t>חמור</t>
  </si>
  <si>
    <t>קל</t>
  </si>
  <si>
    <r>
      <t xml:space="preserve">תשלום לתקופת אגרה
</t>
    </r>
    <r>
      <rPr>
        <b/>
        <sz val="11"/>
        <color theme="5"/>
        <rFont val="Calibri"/>
        <family val="2"/>
      </rPr>
      <t>(7 שנים- סבב I)</t>
    </r>
  </si>
  <si>
    <r>
      <t xml:space="preserve">תשלום לתקופת אגרה
</t>
    </r>
    <r>
      <rPr>
        <b/>
        <sz val="11"/>
        <color theme="5"/>
        <rFont val="Calibri"/>
        <family val="2"/>
      </rPr>
      <t>(10 שנים- סבב II)</t>
    </r>
  </si>
  <si>
    <r>
      <t xml:space="preserve">תשלום למפעל לפי קבוצות אגרה
</t>
    </r>
    <r>
      <rPr>
        <b/>
        <u/>
        <sz val="14"/>
        <color rgb="FFFF0000"/>
        <rFont val="Calibri"/>
        <family val="2"/>
      </rPr>
      <t>אחרי</t>
    </r>
    <r>
      <rPr>
        <b/>
        <sz val="14"/>
        <color theme="1"/>
        <rFont val="Calibri"/>
        <family val="2"/>
      </rPr>
      <t xml:space="preserve"> שיעור העמסה*</t>
    </r>
  </si>
  <si>
    <t>*שיעור גביה מתוך העלות</t>
  </si>
  <si>
    <t>תשלום בהתאם לשיעור ההעמסה*</t>
  </si>
  <si>
    <r>
      <t xml:space="preserve">תשלום לתקופת אגרה
</t>
    </r>
    <r>
      <rPr>
        <b/>
        <sz val="12"/>
        <color rgb="FFFF0000"/>
        <rFont val="Calibri"/>
        <family val="2"/>
      </rPr>
      <t>(7 שנים- סבב I)</t>
    </r>
  </si>
  <si>
    <r>
      <t>תשלום לתקופת אגרה</t>
    </r>
    <r>
      <rPr>
        <b/>
        <sz val="12"/>
        <color rgb="FFFF0000"/>
        <rFont val="Calibri"/>
        <family val="2"/>
      </rPr>
      <t xml:space="preserve">
(10 שנים- סבב II)</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</si>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</sst>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quot;₪&quot;\ * #,##0.00_);_(&quot;₪&quot;\ * \(#,##0.00\);_(&quot;₪&quot;\ * &quot;-&quot;??_);_(@_)"/>
    <numFmt numFmtId="165" formatCode="_(* #,##0.00_);_(* \(#,##0.00\);_(* &quot;-&quot;??_);_(@_)"/>
    <numFmt numFmtId="166" formatCode="0.0"/>
    <numFmt numFmtId="167" formatCode="_ * #,##0_ ;_ * \-#,##0_ ;_ * &quot;-&quot;??_ ;_ @_ "/>
    <numFmt numFmtId="168" formatCode="#,##0_ ;\-#,##0\ "/>
    <numFmt numFmtId="169" formatCode="_(&quot;₪&quot;\ * #,##0_);_(&quot;₪&quot;\ * \(#,##0\);_(&quot;₪&quot;\ * &quot;-&quot;??_);_(@_)"/>
    <numFmt numFmtId="170" formatCode="0.0%"/>
  </numFmts>
  <fonts count="59">
    <font>
      <sz val="11"/>
      <color theme="1"/>
      <name val="Arial"/>
      <family val="2"/>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b/>
      <sz val="12"/>
      <name val="Calibri"/>
      <family val="2"/>
    </font>
    <font>
      <sz val="12"/>
      <name val="Calibri"/>
      <family val="2"/>
    </font>
    <font>
      <sz val="11"/>
      <color theme="1"/>
      <name val="Arial"/>
      <family val="2"/>
      <scheme val="minor"/>
    </font>
    <font>
      <sz val="12"/>
      <color theme="1"/>
      <name val="Calibri"/>
      <family val="2"/>
    </font>
    <font>
      <b/>
      <u/>
      <sz val="12"/>
      <color theme="1"/>
      <name val="Calibri"/>
      <family val="2"/>
    </font>
    <font>
      <b/>
      <sz val="12"/>
      <color theme="1"/>
      <name val="Calibri"/>
      <family val="2"/>
    </font>
    <font>
      <b/>
      <sz val="12"/>
      <color theme="0"/>
      <name val="Calibri"/>
      <family val="2"/>
    </font>
    <font>
      <sz val="11"/>
      <color theme="1"/>
      <name val="Arial"/>
      <family val="2"/>
    </font>
    <font>
      <b/>
      <sz val="11"/>
      <color theme="1"/>
      <name val="Arial"/>
      <family val="2"/>
      <scheme val="minor"/>
    </font>
    <font>
      <sz val="11"/>
      <color theme="1"/>
      <name val="Calibri"/>
      <family val="2"/>
    </font>
    <font>
      <b/>
      <sz val="11"/>
      <color theme="1"/>
      <name val="Calibri"/>
      <family val="2"/>
    </font>
    <font>
      <b/>
      <sz val="12"/>
      <color theme="2"/>
      <name val="Calibri"/>
      <family val="2"/>
    </font>
    <font>
      <b/>
      <sz val="14"/>
      <color theme="1"/>
      <name val="Calibri"/>
      <family val="2"/>
    </font>
    <font>
      <b/>
      <sz val="14"/>
      <color theme="1"/>
      <name val="Arial"/>
      <family val="2"/>
      <scheme val="minor"/>
    </font>
    <font>
      <b/>
      <sz val="12"/>
      <color rgb="FFFF0000"/>
      <name val="Calibri"/>
      <family val="2"/>
    </font>
    <font>
      <sz val="8"/>
      <name val="Arial"/>
      <family val="2"/>
      <scheme val="minor"/>
    </font>
    <font>
      <b/>
      <sz val="11"/>
      <color rgb="FF3F3F3F"/>
      <name val="Arial"/>
      <family val="2"/>
      <charset val="177"/>
      <scheme val="minor"/>
    </font>
    <font>
      <sz val="11"/>
      <color theme="0"/>
      <name val="Arial"/>
      <family val="2"/>
      <charset val="177"/>
      <scheme val="minor"/>
    </font>
    <font>
      <sz val="11"/>
      <color rgb="FF000000"/>
      <name val="Calibri"/>
      <family val="2"/>
    </font>
    <font>
      <b/>
      <sz val="11"/>
      <color rgb="FF000000"/>
      <name val="Calibri"/>
      <family val="2"/>
    </font>
    <font>
      <b/>
      <sz val="18"/>
      <color theme="1"/>
      <name val="Calibri"/>
      <family val="2"/>
    </font>
    <font>
      <b/>
      <sz val="16"/>
      <color rgb="FF000000"/>
      <name val="Calibri"/>
      <family val="2"/>
    </font>
    <font>
      <b/>
      <sz val="14"/>
      <color rgb="FF000000"/>
      <name val="Calibri"/>
      <family val="2"/>
    </font>
    <font>
      <b/>
      <sz val="11"/>
      <color theme="0"/>
      <name val="Calibri"/>
      <family val="2"/>
    </font>
    <font>
      <b/>
      <sz val="14"/>
      <color rgb="FF3F3F3F"/>
      <name val="Calibri"/>
      <family val="2"/>
    </font>
    <font>
      <sz val="16"/>
      <color rgb="FF000000"/>
      <name val="Calibri"/>
      <family val="2"/>
    </font>
    <font>
      <b/>
      <u/>
      <sz val="11"/>
      <color rgb="FF000000"/>
      <name val="Calibri"/>
      <family val="2"/>
    </font>
    <font>
      <sz val="11"/>
      <color theme="0"/>
      <name val="Calibri"/>
      <family val="2"/>
    </font>
    <font>
      <sz val="14"/>
      <color rgb="FF000000"/>
      <name val="Calibri"/>
      <family val="2"/>
    </font>
    <font>
      <sz val="12"/>
      <color rgb="FF000000"/>
      <name val="Calibri"/>
      <family val="2"/>
    </font>
    <font>
      <b/>
      <sz val="28.9"/>
      <color rgb="FF000000"/>
      <name val="Rubik"/>
    </font>
    <font>
      <b/>
      <sz val="32"/>
      <color rgb="FF000000"/>
      <name val="Rubik"/>
    </font>
    <font>
      <b/>
      <sz val="24"/>
      <color rgb="FF000000"/>
      <name val="Rubik"/>
    </font>
    <font>
      <sz val="32"/>
      <color rgb="FF000000"/>
      <name val="Rubik"/>
    </font>
    <font>
      <u/>
      <sz val="11"/>
      <color theme="10"/>
      <name val="Arial"/>
      <family val="2"/>
      <scheme val="minor"/>
    </font>
    <font>
      <sz val="18"/>
      <color theme="1"/>
      <name val="Calibri"/>
      <family val="2"/>
    </font>
    <font>
      <sz val="26"/>
      <color theme="1"/>
      <name val="Calibri"/>
      <family val="2"/>
    </font>
    <font>
      <b/>
      <sz val="22"/>
      <color theme="1"/>
      <name val="Calibri"/>
      <family val="2"/>
    </font>
    <font>
      <b/>
      <sz val="24"/>
      <color theme="1"/>
      <name val="Calibri"/>
      <family val="2"/>
    </font>
    <font>
      <b/>
      <sz val="26"/>
      <color theme="1"/>
      <name val="Calibri"/>
      <family val="2"/>
    </font>
    <font>
      <b/>
      <sz val="14"/>
      <color rgb="FF000000"/>
      <name val="Arial"/>
      <family val="2"/>
      <scheme val="minor"/>
    </font>
    <font>
      <sz val="11"/>
      <name val="Arial"/>
      <family val="2"/>
    </font>
    <font>
      <sz val="11"/>
      <name val="Calibri"/>
      <family val="2"/>
    </font>
    <font>
      <sz val="10"/>
      <name val="Arial"/>
      <family val="2"/>
    </font>
    <font>
      <sz val="11"/>
      <color rgb="FF9C6500"/>
      <name val="Arial"/>
      <family val="2"/>
      <charset val="177"/>
      <scheme val="minor"/>
    </font>
    <font>
      <u/>
      <sz val="11"/>
      <color theme="10"/>
      <name val="Arial"/>
      <family val="2"/>
      <charset val="177"/>
      <scheme val="minor"/>
    </font>
    <font>
      <u/>
      <sz val="7.5"/>
      <color indexed="12"/>
      <name val="Arial"/>
      <family val="2"/>
    </font>
    <font>
      <i/>
      <sz val="14"/>
      <color theme="1"/>
      <name val="Calibri"/>
      <family val="2"/>
    </font>
    <font>
      <b/>
      <u/>
      <sz val="14"/>
      <color rgb="FFFF0000"/>
      <name val="Calibri"/>
      <family val="2"/>
    </font>
    <font>
      <b/>
      <sz val="11"/>
      <color theme="5"/>
      <name val="Calibri"/>
      <family val="2"/>
    </font>
    <font>
      <b/>
      <sz val="12"/>
      <color rgb="FF000000"/>
      <name val="Calibri"/>
      <family val="2"/>
    </font>
  </fonts>
  <fills count="30">
    <fill>
      <patternFill patternType="none"/>
    </fill>
    <fill>
      <patternFill patternType="gray125"/>
    </fill>
    <fill>
      <patternFill patternType="solid">
        <fgColor rgb="FFFFFF00"/>
        <bgColor indexed="64"/>
      </patternFill>
    </fill>
    <fill>
      <patternFill patternType="solid">
        <fgColor theme="3" tint="0.499984740745262"/>
        <bgColor indexed="64"/>
      </patternFill>
    </fill>
    <fill>
      <patternFill patternType="solid">
        <fgColor them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bgColor indexed="64"/>
      </patternFill>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2F2F2"/>
      </patternFill>
    </fill>
    <fill>
      <patternFill patternType="solid">
        <fgColor theme="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bgColor indexed="64"/>
      </patternFill>
    </fill>
    <fill>
      <patternFill patternType="solid">
        <fgColor rgb="FFE7E7E7"/>
        <bgColor indexed="64"/>
      </patternFill>
    </fill>
    <fill>
      <patternFill patternType="solid">
        <fgColor rgb="FFFFCCCC"/>
        <bgColor indexed="64"/>
      </patternFill>
    </fill>
    <fill>
      <patternFill patternType="solid">
        <fgColor rgb="FFCC99FF"/>
        <bgColor indexed="64"/>
      </patternFill>
    </fill>
    <fill>
      <patternFill patternType="solid">
        <fgColor rgb="FFFFFFFF"/>
        <bgColor indexed="64"/>
      </patternFill>
    </fill>
    <fill>
      <patternFill patternType="solid">
        <fgColor rgb="FFFF977A"/>
        <bgColor indexed="64"/>
      </patternFill>
    </fill>
    <fill>
      <patternFill patternType="solid">
        <fgColor rgb="FFCDC4CD"/>
        <bgColor indexed="64"/>
      </patternFill>
    </fill>
    <fill>
      <patternFill patternType="solid">
        <fgColor rgb="FFFFB57D"/>
        <bgColor indexed="64"/>
      </patternFill>
    </fill>
    <fill>
      <patternFill patternType="solid">
        <fgColor theme="4" tint="0.79998168889431442"/>
        <bgColor indexed="64"/>
      </patternFill>
    </fill>
    <fill>
      <patternFill patternType="solid">
        <fgColor rgb="FFFFEB9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ck">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ck">
        <color rgb="FF000000"/>
      </bottom>
      <diagonal/>
    </border>
    <border>
      <left/>
      <right style="thin">
        <color indexed="64"/>
      </right>
      <top style="thin">
        <color indexed="64"/>
      </top>
      <bottom style="medium">
        <color indexed="64"/>
      </bottom>
      <diagonal/>
    </border>
    <border>
      <left/>
      <right/>
      <top style="thin">
        <color rgb="FF000000"/>
      </top>
      <bottom/>
      <diagonal/>
    </border>
  </borders>
  <cellStyleXfs count="27">
    <xf numFmtId="0" fontId="0" fillId="0" borderId="0"/>
    <xf numFmtId="43" fontId="10" fillId="0" borderId="0" applyFont="0" applyFill="0" applyBorder="0" applyAlignment="0" applyProtection="0"/>
    <xf numFmtId="164" fontId="10" fillId="0" borderId="0" applyFont="0" applyFill="0" applyBorder="0" applyAlignment="0" applyProtection="0"/>
    <xf numFmtId="0" fontId="7" fillId="0" borderId="0"/>
    <xf numFmtId="165" fontId="7" fillId="0" borderId="0" applyFont="0" applyFill="0" applyBorder="0" applyAlignment="0" applyProtection="0"/>
    <xf numFmtId="9" fontId="10" fillId="0" borderId="0" applyFont="0" applyFill="0" applyBorder="0" applyAlignment="0" applyProtection="0"/>
    <xf numFmtId="0" fontId="6" fillId="0" borderId="0"/>
    <xf numFmtId="0" fontId="5" fillId="0" borderId="0"/>
    <xf numFmtId="0" fontId="24" fillId="14" borderId="31" applyNumberFormat="0" applyAlignment="0" applyProtection="0"/>
    <xf numFmtId="0" fontId="25" fillId="15"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42" fillId="0" borderId="0" applyNumberFormat="0" applyFill="0" applyBorder="0" applyAlignment="0" applyProtection="0"/>
    <xf numFmtId="0" fontId="2" fillId="0" borderId="0"/>
    <xf numFmtId="0" fontId="2" fillId="0" borderId="0"/>
    <xf numFmtId="0" fontId="49" fillId="0" borderId="0"/>
    <xf numFmtId="165" fontId="2" fillId="0" borderId="0" applyFont="0" applyFill="0" applyBorder="0" applyAlignment="0" applyProtection="0"/>
    <xf numFmtId="0" fontId="51" fillId="0" borderId="0"/>
    <xf numFmtId="0" fontId="50" fillId="0" borderId="0"/>
    <xf numFmtId="0" fontId="52" fillId="29" borderId="0" applyNumberFormat="0" applyBorder="0" applyAlignment="0" applyProtection="0"/>
    <xf numFmtId="0" fontId="53" fillId="0" borderId="0" applyNumberFormat="0" applyFill="0" applyBorder="0" applyAlignment="0" applyProtection="0"/>
    <xf numFmtId="0" fontId="49" fillId="0" borderId="0"/>
    <xf numFmtId="0" fontId="51" fillId="0" borderId="0"/>
    <xf numFmtId="0" fontId="51" fillId="0" borderId="0"/>
    <xf numFmtId="0" fontId="54" fillId="0" borderId="0" applyNumberFormat="0" applyFill="0" applyBorder="0" applyAlignment="0" applyProtection="0">
      <alignment vertical="top"/>
      <protection locked="0"/>
    </xf>
  </cellStyleXfs>
  <cellXfs count="311">
    <xf numFmtId="0" fontId="0" fillId="0" borderId="0" xfId="0"/>
    <xf numFmtId="0" fontId="11" fillId="0" borderId="0" xfId="0" applyFont="1"/>
    <xf numFmtId="0" fontId="11" fillId="0" borderId="1" xfId="0" applyFont="1" applyBorder="1"/>
    <xf numFmtId="166" fontId="11" fillId="0" borderId="1" xfId="0" applyNumberFormat="1" applyFont="1" applyBorder="1" applyAlignment="1">
      <alignment horizontal="center"/>
    </xf>
    <xf numFmtId="0" fontId="13" fillId="0" borderId="1" xfId="0" applyFont="1" applyBorder="1" applyAlignment="1">
      <alignment horizontal="center"/>
    </xf>
    <xf numFmtId="0" fontId="11" fillId="0" borderId="0" xfId="0" applyFont="1" applyAlignment="1">
      <alignment horizontal="center"/>
    </xf>
    <xf numFmtId="0" fontId="11" fillId="0" borderId="9" xfId="0" applyFont="1" applyBorder="1"/>
    <xf numFmtId="0" fontId="13" fillId="0" borderId="11" xfId="0" applyFont="1" applyBorder="1" applyAlignment="1">
      <alignment horizontal="center"/>
    </xf>
    <xf numFmtId="0" fontId="11" fillId="0" borderId="0" xfId="0" applyFont="1" applyAlignment="1">
      <alignment horizontal="center" wrapText="1"/>
    </xf>
    <xf numFmtId="0" fontId="11" fillId="0" borderId="0" xfId="0" applyFont="1" applyAlignment="1">
      <alignment vertical="center"/>
    </xf>
    <xf numFmtId="166" fontId="11" fillId="0" borderId="10" xfId="0" applyNumberFormat="1" applyFont="1" applyBorder="1" applyAlignment="1">
      <alignment horizontal="center"/>
    </xf>
    <xf numFmtId="0" fontId="11" fillId="0" borderId="9" xfId="0" applyFont="1" applyBorder="1" applyAlignment="1">
      <alignment horizontal="center"/>
    </xf>
    <xf numFmtId="0" fontId="11" fillId="0" borderId="0" xfId="0" applyFont="1" applyAlignment="1">
      <alignment horizontal="right" vertical="center" wrapText="1" readingOrder="2"/>
    </xf>
    <xf numFmtId="0" fontId="13" fillId="0" borderId="0" xfId="0" applyFont="1" applyAlignment="1">
      <alignment horizontal="center"/>
    </xf>
    <xf numFmtId="0" fontId="11" fillId="0" borderId="9" xfId="0" applyFont="1" applyBorder="1" applyAlignment="1">
      <alignment vertical="center"/>
    </xf>
    <xf numFmtId="0" fontId="13" fillId="0" borderId="6" xfId="0" applyFont="1" applyBorder="1" applyAlignment="1">
      <alignment vertical="center"/>
    </xf>
    <xf numFmtId="2" fontId="12" fillId="0" borderId="13" xfId="0" applyNumberFormat="1" applyFont="1" applyBorder="1" applyAlignment="1">
      <alignment horizontal="center"/>
    </xf>
    <xf numFmtId="0" fontId="13" fillId="0" borderId="8" xfId="0" applyFont="1" applyBorder="1" applyAlignment="1">
      <alignment horizontal="center"/>
    </xf>
    <xf numFmtId="168" fontId="13" fillId="0" borderId="0" xfId="0" applyNumberFormat="1" applyFont="1" applyAlignment="1">
      <alignment horizontal="center"/>
    </xf>
    <xf numFmtId="0" fontId="15" fillId="0" borderId="0" xfId="0" applyFont="1" applyAlignment="1">
      <alignment horizontal="right" vertical="center" wrapText="1" readingOrder="2"/>
    </xf>
    <xf numFmtId="0" fontId="8" fillId="0" borderId="1" xfId="0" applyFont="1" applyBorder="1" applyAlignment="1">
      <alignment horizontal="center" vertical="center" wrapText="1" readingOrder="2"/>
    </xf>
    <xf numFmtId="0" fontId="9" fillId="0" borderId="1" xfId="0" applyFont="1" applyBorder="1" applyAlignment="1">
      <alignment horizontal="center" vertical="center"/>
    </xf>
    <xf numFmtId="0" fontId="9" fillId="0" borderId="22" xfId="0" applyFont="1" applyBorder="1" applyAlignment="1">
      <alignment horizontal="center" vertical="center" wrapText="1" readingOrder="2"/>
    </xf>
    <xf numFmtId="0" fontId="9" fillId="0" borderId="1" xfId="0" applyFont="1" applyBorder="1" applyAlignment="1">
      <alignment horizontal="center" vertical="center" wrapText="1" readingOrder="2"/>
    </xf>
    <xf numFmtId="0" fontId="9" fillId="0" borderId="5" xfId="0" applyFont="1" applyBorder="1" applyAlignment="1">
      <alignment horizontal="center" vertical="center" wrapText="1" readingOrder="2"/>
    </xf>
    <xf numFmtId="0" fontId="9" fillId="0" borderId="1" xfId="0" applyFont="1" applyBorder="1" applyAlignment="1">
      <alignment horizontal="center" vertical="center" wrapText="1"/>
    </xf>
    <xf numFmtId="0" fontId="9" fillId="0" borderId="0" xfId="0" applyFont="1" applyAlignment="1">
      <alignment horizontal="center" vertical="center" wrapText="1" readingOrder="2"/>
    </xf>
    <xf numFmtId="0" fontId="17" fillId="0" borderId="0" xfId="0" applyFont="1" applyAlignment="1">
      <alignment horizont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9" fillId="0" borderId="23" xfId="0" applyFont="1" applyBorder="1" applyAlignment="1">
      <alignment horizontal="center" vertical="center" wrapText="1" readingOrder="2"/>
    </xf>
    <xf numFmtId="0" fontId="16" fillId="0" borderId="1" xfId="0" applyFont="1" applyBorder="1"/>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readingOrder="2"/>
    </xf>
    <xf numFmtId="0" fontId="9" fillId="2" borderId="1" xfId="0" applyFont="1" applyFill="1" applyBorder="1" applyAlignment="1">
      <alignment horizontal="center" vertical="center" wrapText="1" readingOrder="2"/>
    </xf>
    <xf numFmtId="2" fontId="11" fillId="0" borderId="1" xfId="0" applyNumberFormat="1" applyFont="1" applyBorder="1" applyAlignment="1">
      <alignment horizontal="center"/>
    </xf>
    <xf numFmtId="2" fontId="11" fillId="0" borderId="10" xfId="0" applyNumberFormat="1" applyFont="1" applyBorder="1" applyAlignment="1">
      <alignment horizontal="center"/>
    </xf>
    <xf numFmtId="0" fontId="11" fillId="0" borderId="9" xfId="0" applyFont="1" applyBorder="1" applyAlignment="1">
      <alignment horizontal="center" wrapText="1"/>
    </xf>
    <xf numFmtId="0" fontId="13" fillId="0" borderId="10" xfId="0" applyFont="1" applyBorder="1" applyAlignment="1">
      <alignment horizontal="center"/>
    </xf>
    <xf numFmtId="0" fontId="0" fillId="0" borderId="0" xfId="0" applyAlignment="1">
      <alignment horizontal="right"/>
    </xf>
    <xf numFmtId="0" fontId="9" fillId="13" borderId="22" xfId="0" applyFont="1" applyFill="1" applyBorder="1" applyAlignment="1">
      <alignment horizontal="center" vertical="center" wrapText="1" readingOrder="2"/>
    </xf>
    <xf numFmtId="0" fontId="9" fillId="13" borderId="1" xfId="0" applyFont="1" applyFill="1" applyBorder="1" applyAlignment="1">
      <alignment horizontal="center" vertical="center" wrapText="1" readingOrder="2"/>
    </xf>
    <xf numFmtId="0" fontId="9" fillId="13" borderId="22" xfId="0" applyFont="1" applyFill="1" applyBorder="1" applyAlignment="1">
      <alignment horizontal="center" vertical="center"/>
    </xf>
    <xf numFmtId="0" fontId="9" fillId="13" borderId="0" xfId="0" applyFont="1" applyFill="1" applyAlignment="1">
      <alignment horizontal="center" vertical="center" wrapText="1" readingOrder="2"/>
    </xf>
    <xf numFmtId="0" fontId="13" fillId="0" borderId="6" xfId="0" applyFont="1" applyBorder="1" applyAlignment="1">
      <alignment horizontal="center"/>
    </xf>
    <xf numFmtId="0" fontId="13" fillId="0" borderId="11" xfId="0" applyFont="1" applyBorder="1" applyAlignment="1">
      <alignment horizontal="center" wrapText="1"/>
    </xf>
    <xf numFmtId="166" fontId="13" fillId="2" borderId="12" xfId="0" applyNumberFormat="1" applyFont="1" applyFill="1" applyBorder="1" applyAlignment="1">
      <alignment horizontal="center"/>
    </xf>
    <xf numFmtId="166" fontId="13" fillId="2" borderId="13" xfId="0" applyNumberFormat="1" applyFont="1" applyFill="1" applyBorder="1" applyAlignment="1">
      <alignment horizontal="center"/>
    </xf>
    <xf numFmtId="0" fontId="13" fillId="0" borderId="7" xfId="0" applyFont="1" applyBorder="1" applyAlignment="1">
      <alignment horizontal="center"/>
    </xf>
    <xf numFmtId="0" fontId="9" fillId="2" borderId="22" xfId="0" applyFont="1" applyFill="1" applyBorder="1" applyAlignment="1">
      <alignment horizontal="center" vertical="center" wrapText="1" readingOrder="2"/>
    </xf>
    <xf numFmtId="0" fontId="17" fillId="2" borderId="1" xfId="0" applyFont="1" applyFill="1" applyBorder="1" applyAlignment="1">
      <alignment horizontal="center" vertical="center"/>
    </xf>
    <xf numFmtId="49" fontId="9" fillId="2" borderId="1" xfId="0" quotePrefix="1" applyNumberFormat="1" applyFont="1" applyFill="1" applyBorder="1" applyAlignment="1">
      <alignment horizontal="center" vertical="center"/>
    </xf>
    <xf numFmtId="49" fontId="9" fillId="0" borderId="26" xfId="0" quotePrefix="1" applyNumberFormat="1" applyFont="1" applyBorder="1" applyAlignment="1">
      <alignment horizontal="center" vertical="center"/>
    </xf>
    <xf numFmtId="0" fontId="20" fillId="17" borderId="1" xfId="0" applyFont="1" applyFill="1" applyBorder="1" applyAlignment="1">
      <alignment horizontal="center" vertical="center" wrapText="1"/>
    </xf>
    <xf numFmtId="0" fontId="19" fillId="7" borderId="1" xfId="0" applyFont="1" applyFill="1" applyBorder="1" applyAlignment="1">
      <alignment horizontal="center" vertical="center" wrapText="1" readingOrder="2"/>
    </xf>
    <xf numFmtId="0" fontId="9" fillId="10" borderId="22" xfId="0" applyFont="1" applyFill="1" applyBorder="1" applyAlignment="1">
      <alignment horizontal="center" vertical="center" wrapText="1" readingOrder="2"/>
    </xf>
    <xf numFmtId="0" fontId="9" fillId="9" borderId="22" xfId="0" applyFont="1" applyFill="1" applyBorder="1" applyAlignment="1">
      <alignment horizontal="center" vertical="center" wrapText="1" readingOrder="2"/>
    </xf>
    <xf numFmtId="0" fontId="26" fillId="0" borderId="0" xfId="0" applyFont="1" applyAlignment="1">
      <alignment vertical="center"/>
    </xf>
    <xf numFmtId="0" fontId="17" fillId="0" borderId="0" xfId="0" applyFont="1" applyAlignment="1">
      <alignment vertical="center"/>
    </xf>
    <xf numFmtId="0" fontId="17" fillId="0" borderId="0" xfId="0" applyFont="1" applyAlignment="1">
      <alignment vertical="center" readingOrder="2"/>
    </xf>
    <xf numFmtId="0" fontId="17" fillId="0" borderId="0" xfId="0" applyFont="1"/>
    <xf numFmtId="0" fontId="26" fillId="0" borderId="0" xfId="0" applyFont="1"/>
    <xf numFmtId="0" fontId="26" fillId="0" borderId="0" xfId="0" applyFont="1" applyAlignment="1">
      <alignment horizontal="center"/>
    </xf>
    <xf numFmtId="3" fontId="26" fillId="0" borderId="0" xfId="0" applyNumberFormat="1" applyFont="1" applyAlignment="1">
      <alignment horizontal="center"/>
    </xf>
    <xf numFmtId="164" fontId="17" fillId="0" borderId="0" xfId="0" applyNumberFormat="1" applyFont="1"/>
    <xf numFmtId="0" fontId="27" fillId="5" borderId="1" xfId="0" applyFont="1" applyFill="1" applyBorder="1" applyAlignment="1">
      <alignment horizontal="center" wrapText="1"/>
    </xf>
    <xf numFmtId="0" fontId="31" fillId="16" borderId="22" xfId="0" applyFont="1" applyFill="1" applyBorder="1" applyAlignment="1">
      <alignment horizontal="center"/>
    </xf>
    <xf numFmtId="0" fontId="20" fillId="18" borderId="1" xfId="0" applyFont="1" applyFill="1" applyBorder="1" applyAlignment="1">
      <alignment horizontal="center"/>
    </xf>
    <xf numFmtId="0" fontId="18" fillId="2" borderId="4" xfId="0" applyFont="1" applyFill="1" applyBorder="1" applyAlignment="1">
      <alignment wrapText="1"/>
    </xf>
    <xf numFmtId="43" fontId="26" fillId="2" borderId="3" xfId="1" applyFont="1" applyFill="1" applyBorder="1" applyAlignment="1">
      <alignment horizontal="center" vertical="center"/>
    </xf>
    <xf numFmtId="0" fontId="32" fillId="14" borderId="31" xfId="8" applyFont="1" applyAlignment="1">
      <alignment vertical="center" wrapText="1"/>
    </xf>
    <xf numFmtId="0" fontId="17" fillId="13" borderId="1" xfId="0" applyFont="1" applyFill="1" applyBorder="1" applyAlignment="1">
      <alignment horizontal="center" vertical="center"/>
    </xf>
    <xf numFmtId="0" fontId="26" fillId="0" borderId="1" xfId="0" applyFont="1" applyBorder="1" applyAlignment="1">
      <alignment horizontal="center" vertical="center" wrapText="1"/>
    </xf>
    <xf numFmtId="2" fontId="27" fillId="0" borderId="1" xfId="0" applyNumberFormat="1" applyFont="1" applyBorder="1" applyAlignment="1">
      <alignment horizontal="center" vertical="center" wrapText="1"/>
    </xf>
    <xf numFmtId="2" fontId="26" fillId="0" borderId="1" xfId="0" applyNumberFormat="1" applyFont="1" applyBorder="1" applyAlignment="1">
      <alignment horizontal="center" vertical="center" wrapText="1"/>
    </xf>
    <xf numFmtId="0" fontId="26" fillId="0" borderId="0" xfId="0" applyFont="1" applyAlignment="1">
      <alignment readingOrder="2"/>
    </xf>
    <xf numFmtId="0" fontId="34" fillId="0" borderId="0" xfId="0" applyFont="1"/>
    <xf numFmtId="0" fontId="17" fillId="0" borderId="0" xfId="0" applyFont="1" applyAlignment="1">
      <alignment horizontal="center" vertical="center" readingOrder="2"/>
    </xf>
    <xf numFmtId="0" fontId="17" fillId="0" borderId="0" xfId="0" applyFont="1" applyAlignment="1">
      <alignment readingOrder="2"/>
    </xf>
    <xf numFmtId="0" fontId="35" fillId="15" borderId="1" xfId="9" applyFont="1" applyBorder="1" applyAlignment="1">
      <alignment horizontal="center" vertical="center" wrapText="1" readingOrder="2"/>
    </xf>
    <xf numFmtId="49" fontId="26" fillId="0" borderId="0" xfId="0" applyNumberFormat="1" applyFont="1" applyAlignment="1">
      <alignment readingOrder="2"/>
    </xf>
    <xf numFmtId="49" fontId="17" fillId="0" borderId="0" xfId="0" applyNumberFormat="1" applyFont="1" applyAlignment="1">
      <alignment readingOrder="2"/>
    </xf>
    <xf numFmtId="43" fontId="26" fillId="0" borderId="0" xfId="1" applyFont="1"/>
    <xf numFmtId="9" fontId="26" fillId="0" borderId="0" xfId="5" applyFont="1"/>
    <xf numFmtId="0" fontId="32" fillId="14" borderId="31" xfId="8" applyFont="1" applyAlignment="1">
      <alignment horizontal="center" vertical="center" wrapText="1"/>
    </xf>
    <xf numFmtId="0" fontId="17" fillId="13" borderId="1" xfId="0" applyFont="1" applyFill="1" applyBorder="1" applyAlignment="1">
      <alignment wrapText="1"/>
    </xf>
    <xf numFmtId="0" fontId="20" fillId="17" borderId="22" xfId="0" applyFont="1" applyFill="1" applyBorder="1" applyAlignment="1">
      <alignment horizontal="center" vertical="center" wrapText="1"/>
    </xf>
    <xf numFmtId="3" fontId="20" fillId="17" borderId="1" xfId="0" applyNumberFormat="1" applyFont="1" applyFill="1" applyBorder="1" applyAlignment="1">
      <alignment horizontal="center" vertical="center" wrapText="1"/>
    </xf>
    <xf numFmtId="169" fontId="0" fillId="0" borderId="1" xfId="2" applyNumberFormat="1" applyFont="1" applyBorder="1" applyAlignment="1">
      <alignment vertical="center"/>
    </xf>
    <xf numFmtId="0" fontId="16" fillId="0" borderId="1" xfId="0" applyFont="1" applyBorder="1" applyAlignment="1">
      <alignment horizontal="right" vertical="center"/>
    </xf>
    <xf numFmtId="0" fontId="26" fillId="0" borderId="1" xfId="0" applyFont="1" applyBorder="1"/>
    <xf numFmtId="0" fontId="26" fillId="0" borderId="1" xfId="0" applyFont="1" applyBorder="1" applyAlignment="1">
      <alignment horizontal="center"/>
    </xf>
    <xf numFmtId="0" fontId="27" fillId="2" borderId="0" xfId="0" applyFont="1" applyFill="1" applyAlignment="1">
      <alignment wrapText="1"/>
    </xf>
    <xf numFmtId="0" fontId="13" fillId="0" borderId="1" xfId="0" applyFont="1" applyBorder="1" applyAlignment="1">
      <alignment wrapText="1"/>
    </xf>
    <xf numFmtId="0" fontId="13" fillId="0" borderId="1" xfId="0" applyFont="1" applyBorder="1"/>
    <xf numFmtId="166" fontId="11" fillId="0" borderId="0" xfId="0" applyNumberFormat="1" applyFont="1"/>
    <xf numFmtId="49" fontId="9" fillId="2" borderId="0" xfId="0" quotePrefix="1" applyNumberFormat="1" applyFont="1" applyFill="1" applyAlignment="1">
      <alignment horizontal="center" vertical="center"/>
    </xf>
    <xf numFmtId="0" fontId="9" fillId="13" borderId="26" xfId="0" applyFont="1" applyFill="1" applyBorder="1" applyAlignment="1">
      <alignment horizontal="center" vertical="center" wrapText="1" readingOrder="2"/>
    </xf>
    <xf numFmtId="0" fontId="11" fillId="0" borderId="9" xfId="0" applyFont="1" applyBorder="1" applyAlignment="1">
      <alignment horizontal="right"/>
    </xf>
    <xf numFmtId="0" fontId="11" fillId="5" borderId="9" xfId="0" applyFont="1" applyFill="1" applyBorder="1" applyAlignment="1">
      <alignment horizontal="center" wrapText="1"/>
    </xf>
    <xf numFmtId="9" fontId="13" fillId="5" borderId="1" xfId="5" applyFont="1" applyFill="1" applyBorder="1" applyAlignment="1">
      <alignment horizontal="center"/>
    </xf>
    <xf numFmtId="9" fontId="13" fillId="5" borderId="10" xfId="5" applyFont="1" applyFill="1" applyBorder="1" applyAlignment="1">
      <alignment horizontal="center"/>
    </xf>
    <xf numFmtId="0" fontId="16" fillId="0" borderId="1" xfId="0" applyFont="1" applyBorder="1" applyAlignment="1">
      <alignment horizontal="center" wrapText="1"/>
    </xf>
    <xf numFmtId="0" fontId="16" fillId="0" borderId="1" xfId="0" applyFont="1" applyBorder="1" applyAlignment="1">
      <alignment horizontal="right" wrapText="1"/>
    </xf>
    <xf numFmtId="0" fontId="38" fillId="0" borderId="34" xfId="0" applyFont="1" applyBorder="1" applyAlignment="1">
      <alignment horizontal="right" vertical="center" wrapText="1" readingOrder="2"/>
    </xf>
    <xf numFmtId="0" fontId="38" fillId="0" borderId="37" xfId="0" applyFont="1" applyBorder="1" applyAlignment="1">
      <alignment horizontal="right" vertical="center" wrapText="1" readingOrder="2"/>
    </xf>
    <xf numFmtId="0" fontId="39" fillId="25" borderId="34" xfId="0" applyFont="1" applyFill="1" applyBorder="1" applyAlignment="1">
      <alignment horizontal="center" vertical="center" wrapText="1" readingOrder="2"/>
    </xf>
    <xf numFmtId="0" fontId="39" fillId="25" borderId="37" xfId="0" applyFont="1" applyFill="1" applyBorder="1" applyAlignment="1">
      <alignment horizontal="center" vertical="center" wrapText="1" readingOrder="2"/>
    </xf>
    <xf numFmtId="0" fontId="40" fillId="21" borderId="35" xfId="0" applyFont="1" applyFill="1" applyBorder="1" applyAlignment="1">
      <alignment horizontal="right" vertical="center" wrapText="1" readingOrder="2"/>
    </xf>
    <xf numFmtId="9" fontId="41" fillId="21" borderId="35" xfId="0" applyNumberFormat="1" applyFont="1" applyFill="1" applyBorder="1" applyAlignment="1">
      <alignment horizontal="center" vertical="center" wrapText="1" readingOrder="2"/>
    </xf>
    <xf numFmtId="9" fontId="39" fillId="21" borderId="35" xfId="0" applyNumberFormat="1" applyFont="1" applyFill="1" applyBorder="1" applyAlignment="1">
      <alignment horizontal="center" vertical="center" wrapText="1" readingOrder="2"/>
    </xf>
    <xf numFmtId="0" fontId="40" fillId="0" borderId="36" xfId="0" applyFont="1" applyBorder="1" applyAlignment="1">
      <alignment horizontal="right" vertical="center" wrapText="1" readingOrder="2"/>
    </xf>
    <xf numFmtId="9" fontId="41" fillId="0" borderId="36" xfId="0" applyNumberFormat="1" applyFont="1" applyBorder="1" applyAlignment="1">
      <alignment horizontal="center" vertical="center" wrapText="1" readingOrder="2"/>
    </xf>
    <xf numFmtId="9" fontId="39" fillId="0" borderId="36" xfId="0" applyNumberFormat="1" applyFont="1" applyBorder="1" applyAlignment="1">
      <alignment horizontal="center" vertical="center" wrapText="1" readingOrder="2"/>
    </xf>
    <xf numFmtId="0" fontId="40" fillId="21" borderId="36" xfId="0" applyFont="1" applyFill="1" applyBorder="1" applyAlignment="1">
      <alignment horizontal="right" vertical="center" wrapText="1" readingOrder="2"/>
    </xf>
    <xf numFmtId="9" fontId="41" fillId="21" borderId="36" xfId="0" applyNumberFormat="1" applyFont="1" applyFill="1" applyBorder="1" applyAlignment="1">
      <alignment horizontal="center" vertical="center" wrapText="1" readingOrder="2"/>
    </xf>
    <xf numFmtId="9" fontId="39" fillId="21" borderId="36" xfId="0" applyNumberFormat="1" applyFont="1" applyFill="1" applyBorder="1" applyAlignment="1">
      <alignment horizontal="center" vertical="center" wrapText="1" readingOrder="2"/>
    </xf>
    <xf numFmtId="9" fontId="13" fillId="18" borderId="1" xfId="5" applyFont="1" applyFill="1" applyBorder="1" applyAlignment="1">
      <alignment horizontal="center"/>
    </xf>
    <xf numFmtId="9" fontId="13" fillId="18" borderId="10" xfId="5" applyFont="1" applyFill="1" applyBorder="1" applyAlignment="1">
      <alignment horizontal="center"/>
    </xf>
    <xf numFmtId="9" fontId="26" fillId="0" borderId="0" xfId="0" applyNumberFormat="1" applyFont="1"/>
    <xf numFmtId="0" fontId="30" fillId="0" borderId="0" xfId="0" applyFont="1" applyAlignment="1">
      <alignment horizontal="center" vertical="center"/>
    </xf>
    <xf numFmtId="169" fontId="37" fillId="28" borderId="1" xfId="0" applyNumberFormat="1" applyFont="1" applyFill="1" applyBorder="1" applyAlignment="1">
      <alignment horizontal="center" vertical="center"/>
    </xf>
    <xf numFmtId="169" fontId="37" fillId="6" borderId="1" xfId="0" applyNumberFormat="1" applyFont="1" applyFill="1" applyBorder="1" applyAlignment="1">
      <alignment horizontal="center" vertical="center"/>
    </xf>
    <xf numFmtId="169" fontId="37" fillId="19" borderId="1" xfId="0" applyNumberFormat="1" applyFont="1" applyFill="1" applyBorder="1" applyAlignment="1">
      <alignment horizontal="center" vertical="center"/>
    </xf>
    <xf numFmtId="169" fontId="37" fillId="13" borderId="1" xfId="0" applyNumberFormat="1" applyFont="1" applyFill="1" applyBorder="1" applyAlignment="1">
      <alignment horizontal="center" vertical="center"/>
    </xf>
    <xf numFmtId="169" fontId="37" fillId="28" borderId="14" xfId="0" applyNumberFormat="1" applyFont="1" applyFill="1" applyBorder="1" applyAlignment="1">
      <alignment horizontal="center" vertical="center"/>
    </xf>
    <xf numFmtId="169" fontId="37" fillId="6" borderId="14" xfId="0" applyNumberFormat="1" applyFont="1" applyFill="1" applyBorder="1" applyAlignment="1">
      <alignment horizontal="center" vertical="center"/>
    </xf>
    <xf numFmtId="169" fontId="37" fillId="19" borderId="14" xfId="0" applyNumberFormat="1" applyFont="1" applyFill="1" applyBorder="1" applyAlignment="1">
      <alignment horizontal="center" vertical="center"/>
    </xf>
    <xf numFmtId="169" fontId="37" fillId="13" borderId="14" xfId="0" applyNumberFormat="1" applyFont="1" applyFill="1" applyBorder="1" applyAlignment="1">
      <alignment horizontal="center" vertical="center"/>
    </xf>
    <xf numFmtId="0" fontId="30" fillId="10" borderId="15" xfId="0" applyFont="1" applyFill="1" applyBorder="1" applyAlignment="1">
      <alignment horizontal="center" vertical="center" wrapText="1"/>
    </xf>
    <xf numFmtId="0" fontId="30" fillId="10" borderId="16" xfId="0" applyFont="1" applyFill="1" applyBorder="1" applyAlignment="1">
      <alignment horizontal="center" vertical="center" wrapText="1"/>
    </xf>
    <xf numFmtId="0" fontId="30" fillId="10" borderId="17" xfId="0" applyFont="1" applyFill="1" applyBorder="1" applyAlignment="1">
      <alignment horizontal="center" vertical="center" wrapText="1"/>
    </xf>
    <xf numFmtId="169" fontId="37" fillId="28" borderId="9" xfId="0" applyNumberFormat="1" applyFont="1" applyFill="1" applyBorder="1" applyAlignment="1">
      <alignment horizontal="center" vertical="center"/>
    </xf>
    <xf numFmtId="169" fontId="37" fillId="28" borderId="10" xfId="0" applyNumberFormat="1" applyFont="1" applyFill="1" applyBorder="1" applyAlignment="1">
      <alignment horizontal="center" vertical="center"/>
    </xf>
    <xf numFmtId="169" fontId="37" fillId="6" borderId="9" xfId="0" applyNumberFormat="1" applyFont="1" applyFill="1" applyBorder="1" applyAlignment="1">
      <alignment horizontal="center" vertical="center"/>
    </xf>
    <xf numFmtId="169" fontId="37" fillId="6" borderId="10" xfId="0" applyNumberFormat="1" applyFont="1" applyFill="1" applyBorder="1" applyAlignment="1">
      <alignment horizontal="center" vertical="center"/>
    </xf>
    <xf numFmtId="169" fontId="37" fillId="19" borderId="9" xfId="0" applyNumberFormat="1" applyFont="1" applyFill="1" applyBorder="1" applyAlignment="1">
      <alignment horizontal="center" vertical="center"/>
    </xf>
    <xf numFmtId="169" fontId="37" fillId="19" borderId="10" xfId="0" applyNumberFormat="1" applyFont="1" applyFill="1" applyBorder="1" applyAlignment="1">
      <alignment horizontal="center" vertical="center"/>
    </xf>
    <xf numFmtId="169" fontId="37" fillId="13" borderId="9" xfId="0" applyNumberFormat="1" applyFont="1" applyFill="1" applyBorder="1" applyAlignment="1">
      <alignment horizontal="center" vertical="center"/>
    </xf>
    <xf numFmtId="169" fontId="37" fillId="13" borderId="10" xfId="0" applyNumberFormat="1" applyFont="1" applyFill="1" applyBorder="1" applyAlignment="1">
      <alignment horizontal="center" vertical="center"/>
    </xf>
    <xf numFmtId="169" fontId="37" fillId="22" borderId="11" xfId="0" applyNumberFormat="1" applyFont="1" applyFill="1" applyBorder="1" applyAlignment="1">
      <alignment horizontal="center" vertical="center"/>
    </xf>
    <xf numFmtId="169" fontId="37" fillId="22" borderId="12" xfId="0" applyNumberFormat="1" applyFont="1" applyFill="1" applyBorder="1" applyAlignment="1">
      <alignment horizontal="center" vertical="center"/>
    </xf>
    <xf numFmtId="169" fontId="37" fillId="22" borderId="13" xfId="0" applyNumberFormat="1" applyFont="1" applyFill="1" applyBorder="1" applyAlignment="1">
      <alignment horizontal="center" vertical="center"/>
    </xf>
    <xf numFmtId="0" fontId="30" fillId="10" borderId="15" xfId="0" applyFont="1" applyFill="1" applyBorder="1" applyAlignment="1">
      <alignment horizontal="center" vertical="center"/>
    </xf>
    <xf numFmtId="0" fontId="30" fillId="10" borderId="16" xfId="0" applyFont="1" applyFill="1" applyBorder="1" applyAlignment="1">
      <alignment horizontal="center" vertical="center"/>
    </xf>
    <xf numFmtId="0" fontId="30" fillId="10" borderId="17" xfId="0" applyFont="1" applyFill="1" applyBorder="1" applyAlignment="1">
      <alignment horizontal="center" vertical="center"/>
    </xf>
    <xf numFmtId="169" fontId="26" fillId="10" borderId="18" xfId="0" applyNumberFormat="1" applyFont="1" applyFill="1" applyBorder="1" applyAlignment="1">
      <alignment horizontal="center" vertical="center"/>
    </xf>
    <xf numFmtId="169" fontId="26" fillId="10" borderId="0" xfId="0" applyNumberFormat="1" applyFont="1" applyFill="1" applyAlignment="1">
      <alignment horizontal="center" vertical="center"/>
    </xf>
    <xf numFmtId="169" fontId="26" fillId="10" borderId="19" xfId="0" applyNumberFormat="1" applyFont="1" applyFill="1" applyBorder="1" applyAlignment="1">
      <alignment horizontal="center" vertical="center"/>
    </xf>
    <xf numFmtId="169" fontId="26" fillId="10" borderId="2" xfId="0" applyNumberFormat="1" applyFont="1" applyFill="1" applyBorder="1" applyAlignment="1">
      <alignment horizontal="center" vertical="center"/>
    </xf>
    <xf numFmtId="169" fontId="26" fillId="10" borderId="20" xfId="0" applyNumberFormat="1" applyFont="1" applyFill="1" applyBorder="1" applyAlignment="1">
      <alignment horizontal="center" vertical="center"/>
    </xf>
    <xf numFmtId="169" fontId="26" fillId="10" borderId="21" xfId="0" applyNumberFormat="1" applyFont="1" applyFill="1" applyBorder="1" applyAlignment="1">
      <alignment horizontal="center" vertical="center"/>
    </xf>
    <xf numFmtId="169" fontId="37" fillId="22" borderId="38" xfId="0" applyNumberFormat="1" applyFont="1" applyFill="1" applyBorder="1" applyAlignment="1">
      <alignment horizontal="center" vertical="center"/>
    </xf>
    <xf numFmtId="0" fontId="28" fillId="0" borderId="1" xfId="0" applyFont="1" applyBorder="1" applyAlignment="1">
      <alignment horizontal="center" vertical="center"/>
    </xf>
    <xf numFmtId="9" fontId="17" fillId="0" borderId="0" xfId="5" applyFont="1"/>
    <xf numFmtId="169" fontId="30" fillId="28" borderId="1" xfId="0" applyNumberFormat="1" applyFont="1" applyFill="1" applyBorder="1" applyAlignment="1">
      <alignment horizontal="center" vertical="center"/>
    </xf>
    <xf numFmtId="169" fontId="30" fillId="6" borderId="1" xfId="0" applyNumberFormat="1" applyFont="1" applyFill="1" applyBorder="1" applyAlignment="1">
      <alignment horizontal="center" vertical="center"/>
    </xf>
    <xf numFmtId="169" fontId="30" fillId="19" borderId="1" xfId="0" applyNumberFormat="1" applyFont="1" applyFill="1" applyBorder="1" applyAlignment="1">
      <alignment horizontal="center" vertical="center"/>
    </xf>
    <xf numFmtId="169" fontId="30" fillId="13" borderId="1" xfId="0" applyNumberFormat="1" applyFont="1" applyFill="1" applyBorder="1" applyAlignment="1">
      <alignment horizontal="center" vertical="center"/>
    </xf>
    <xf numFmtId="0" fontId="45" fillId="4" borderId="0" xfId="0" applyFont="1" applyFill="1" applyAlignment="1">
      <alignment vertical="center"/>
    </xf>
    <xf numFmtId="0" fontId="11" fillId="4" borderId="0" xfId="0" applyFont="1" applyFill="1" applyAlignment="1">
      <alignment horizontal="center"/>
    </xf>
    <xf numFmtId="0" fontId="11" fillId="0" borderId="15" xfId="0" applyFont="1" applyBorder="1"/>
    <xf numFmtId="0" fontId="11" fillId="0" borderId="16" xfId="0" applyFont="1" applyBorder="1"/>
    <xf numFmtId="0" fontId="11" fillId="0" borderId="17" xfId="0" applyFont="1" applyBorder="1"/>
    <xf numFmtId="0" fontId="11" fillId="0" borderId="18" xfId="0" applyFont="1" applyBorder="1"/>
    <xf numFmtId="0" fontId="11" fillId="0" borderId="19" xfId="0" applyFont="1" applyBorder="1"/>
    <xf numFmtId="0" fontId="11" fillId="0" borderId="2" xfId="0" applyFont="1" applyBorder="1"/>
    <xf numFmtId="0" fontId="11" fillId="0" borderId="20" xfId="0" applyFont="1" applyBorder="1"/>
    <xf numFmtId="0" fontId="11" fillId="0" borderId="21" xfId="0" applyFont="1" applyBorder="1"/>
    <xf numFmtId="0" fontId="13" fillId="0" borderId="9" xfId="0" applyFont="1" applyBorder="1"/>
    <xf numFmtId="0" fontId="42" fillId="0" borderId="1" xfId="14" applyBorder="1" applyAlignment="1">
      <alignment wrapText="1"/>
    </xf>
    <xf numFmtId="0" fontId="43" fillId="0" borderId="1" xfId="0" applyFont="1" applyBorder="1" applyAlignment="1">
      <alignment horizontal="center" vertical="center"/>
    </xf>
    <xf numFmtId="3" fontId="43" fillId="0" borderId="1" xfId="0" applyNumberFormat="1" applyFont="1" applyBorder="1" applyAlignment="1">
      <alignment horizontal="center" vertical="center"/>
    </xf>
    <xf numFmtId="3" fontId="28" fillId="2" borderId="1" xfId="0" applyNumberFormat="1" applyFont="1" applyFill="1" applyBorder="1" applyAlignment="1">
      <alignment horizontal="center" vertical="center"/>
    </xf>
    <xf numFmtId="37" fontId="43" fillId="0" borderId="1" xfId="1" applyNumberFormat="1" applyFont="1" applyBorder="1" applyAlignment="1">
      <alignment horizontal="center" vertical="center"/>
    </xf>
    <xf numFmtId="37" fontId="28" fillId="0" borderId="1" xfId="1" applyNumberFormat="1" applyFont="1" applyFill="1" applyBorder="1" applyAlignment="1">
      <alignment horizontal="center" vertical="center"/>
    </xf>
    <xf numFmtId="37" fontId="28" fillId="2" borderId="1" xfId="0" applyNumberFormat="1" applyFont="1" applyFill="1" applyBorder="1" applyAlignment="1">
      <alignment horizontal="center" vertical="center"/>
    </xf>
    <xf numFmtId="0" fontId="21" fillId="0" borderId="1" xfId="10" applyFont="1" applyBorder="1" applyAlignment="1">
      <alignment wrapText="1"/>
    </xf>
    <xf numFmtId="3" fontId="48" fillId="0" borderId="1" xfId="0" applyNumberFormat="1" applyFont="1" applyBorder="1" applyAlignment="1">
      <alignment horizontal="center"/>
    </xf>
    <xf numFmtId="9" fontId="36" fillId="0" borderId="0" xfId="5" applyFont="1" applyFill="1" applyBorder="1" applyAlignment="1">
      <alignment horizontal="center" vertical="center"/>
    </xf>
    <xf numFmtId="0" fontId="14" fillId="20" borderId="6" xfId="0" applyFont="1" applyFill="1" applyBorder="1"/>
    <xf numFmtId="0" fontId="14" fillId="20" borderId="8" xfId="0" applyFont="1" applyFill="1" applyBorder="1"/>
    <xf numFmtId="0" fontId="11" fillId="0" borderId="10" xfId="0" applyFont="1" applyBorder="1"/>
    <xf numFmtId="0" fontId="13" fillId="0" borderId="9" xfId="0" applyFont="1" applyBorder="1" applyAlignment="1">
      <alignment wrapText="1"/>
    </xf>
    <xf numFmtId="167" fontId="11" fillId="0" borderId="10" xfId="1" applyNumberFormat="1" applyFont="1" applyBorder="1"/>
    <xf numFmtId="43" fontId="11" fillId="0" borderId="10" xfId="1" applyFont="1" applyBorder="1"/>
    <xf numFmtId="0" fontId="13" fillId="0" borderId="11" xfId="0" applyFont="1" applyBorder="1" applyAlignment="1">
      <alignment wrapText="1"/>
    </xf>
    <xf numFmtId="170" fontId="13" fillId="2" borderId="13" xfId="5" applyNumberFormat="1" applyFont="1" applyFill="1" applyBorder="1"/>
    <xf numFmtId="0" fontId="14" fillId="3" borderId="6" xfId="0" applyFont="1" applyFill="1" applyBorder="1"/>
    <xf numFmtId="0" fontId="14" fillId="3" borderId="8" xfId="0" applyFont="1" applyFill="1" applyBorder="1"/>
    <xf numFmtId="165" fontId="11" fillId="0" borderId="10" xfId="0" applyNumberFormat="1" applyFont="1" applyBorder="1"/>
    <xf numFmtId="9" fontId="13" fillId="2" borderId="13" xfId="5" applyFont="1" applyFill="1" applyBorder="1"/>
    <xf numFmtId="0" fontId="55" fillId="0" borderId="0" xfId="0" applyFont="1"/>
    <xf numFmtId="0" fontId="2" fillId="0" borderId="1" xfId="10" applyFont="1" applyBorder="1" applyAlignment="1">
      <alignment wrapText="1"/>
    </xf>
    <xf numFmtId="164" fontId="26" fillId="0" borderId="0" xfId="0" applyNumberFormat="1" applyFont="1"/>
    <xf numFmtId="0" fontId="47" fillId="10" borderId="0" xfId="0" applyFont="1" applyFill="1" applyAlignment="1">
      <alignment horizontal="center"/>
    </xf>
    <xf numFmtId="0" fontId="11" fillId="0" borderId="0" xfId="0" applyFont="1" applyAlignment="1">
      <alignment horizontal="right" readingOrder="2"/>
    </xf>
    <xf numFmtId="0" fontId="11" fillId="0" borderId="0" xfId="0" applyFont="1" applyAlignment="1">
      <alignment wrapText="1"/>
    </xf>
    <xf numFmtId="37" fontId="28" fillId="0" borderId="1" xfId="1" applyNumberFormat="1" applyFont="1" applyBorder="1" applyAlignment="1">
      <alignment horizontal="center" vertical="center"/>
    </xf>
    <xf numFmtId="0" fontId="11" fillId="0" borderId="9" xfId="0" applyFont="1" applyBorder="1" applyAlignment="1">
      <alignment horizontal="center" vertical="center" wrapText="1"/>
    </xf>
    <xf numFmtId="0" fontId="26" fillId="0" borderId="0" xfId="0" applyFont="1" applyAlignment="1">
      <alignment horizontal="center" vertical="center"/>
    </xf>
    <xf numFmtId="164" fontId="17" fillId="0" borderId="0" xfId="0" applyNumberFormat="1" applyFont="1" applyAlignment="1">
      <alignment horizontal="center" vertical="center"/>
    </xf>
    <xf numFmtId="0" fontId="20" fillId="18" borderId="5" xfId="0" applyFont="1" applyFill="1" applyBorder="1" applyAlignment="1">
      <alignment horizontal="center"/>
    </xf>
    <xf numFmtId="169" fontId="20" fillId="18" borderId="5" xfId="2" applyNumberFormat="1" applyFont="1" applyFill="1" applyBorder="1" applyAlignment="1">
      <alignment horizontal="center"/>
    </xf>
    <xf numFmtId="0" fontId="27" fillId="5" borderId="1" xfId="0" applyFont="1" applyFill="1" applyBorder="1" applyAlignment="1">
      <alignment horizontal="center" vertical="center" wrapText="1"/>
    </xf>
    <xf numFmtId="3" fontId="18" fillId="5" borderId="1" xfId="0" applyNumberFormat="1" applyFont="1" applyFill="1" applyBorder="1" applyAlignment="1">
      <alignment horizontal="center" vertical="center" wrapText="1"/>
    </xf>
    <xf numFmtId="43" fontId="35" fillId="0" borderId="0" xfId="1" applyFont="1" applyBorder="1" applyAlignment="1">
      <alignment horizontal="center" vertical="center"/>
    </xf>
    <xf numFmtId="0" fontId="35" fillId="0" borderId="0" xfId="0" applyFont="1" applyAlignment="1">
      <alignment horizontal="center"/>
    </xf>
    <xf numFmtId="43" fontId="31" fillId="0" borderId="0" xfId="1" applyFont="1" applyBorder="1" applyAlignment="1">
      <alignment horizontal="center" vertical="center"/>
    </xf>
    <xf numFmtId="0" fontId="35" fillId="0" borderId="0" xfId="0" applyFont="1"/>
    <xf numFmtId="3" fontId="35" fillId="0" borderId="0" xfId="0" applyNumberFormat="1" applyFont="1" applyAlignment="1">
      <alignment horizontal="center"/>
    </xf>
    <xf numFmtId="3" fontId="35" fillId="0" borderId="0" xfId="1" applyNumberFormat="1" applyFont="1" applyBorder="1" applyAlignment="1">
      <alignment horizontal="center" vertical="center" wrapText="1"/>
    </xf>
    <xf numFmtId="0" fontId="35" fillId="0" borderId="0" xfId="0" applyFont="1" applyAlignment="1">
      <alignment horizontal="center" vertical="center"/>
    </xf>
    <xf numFmtId="43" fontId="35" fillId="0" borderId="0" xfId="1" applyFont="1" applyFill="1" applyBorder="1" applyAlignment="1">
      <alignment horizontal="center" vertical="center"/>
    </xf>
    <xf numFmtId="166" fontId="35" fillId="0" borderId="0" xfId="0" applyNumberFormat="1" applyFont="1"/>
    <xf numFmtId="9" fontId="35" fillId="0" borderId="0" xfId="0" applyNumberFormat="1" applyFont="1" applyAlignment="1">
      <alignment horizontal="center"/>
    </xf>
    <xf numFmtId="0" fontId="29" fillId="0" borderId="1" xfId="0" applyFont="1" applyBorder="1" applyAlignment="1">
      <alignment horizontal="center"/>
    </xf>
    <xf numFmtId="3" fontId="26" fillId="0" borderId="1" xfId="1" applyNumberFormat="1" applyFont="1" applyFill="1" applyBorder="1" applyAlignment="1">
      <alignment horizontal="center" vertical="center" wrapText="1"/>
    </xf>
    <xf numFmtId="3" fontId="26" fillId="0" borderId="1" xfId="0" applyNumberFormat="1" applyFont="1" applyBorder="1" applyAlignment="1">
      <alignment horizontal="center" vertical="center"/>
    </xf>
    <xf numFmtId="0" fontId="9" fillId="0" borderId="22" xfId="1" quotePrefix="1" applyNumberFormat="1" applyFont="1" applyFill="1" applyBorder="1" applyAlignment="1">
      <alignment horizontal="center" vertical="center" wrapText="1" readingOrder="2"/>
    </xf>
    <xf numFmtId="0" fontId="26" fillId="0" borderId="1" xfId="0" applyFont="1" applyBorder="1" applyAlignment="1">
      <alignment vertical="center" readingOrder="2"/>
    </xf>
    <xf numFmtId="0" fontId="26" fillId="0" borderId="1" xfId="0" applyFont="1" applyBorder="1" applyAlignment="1">
      <alignment vertical="center" wrapText="1" readingOrder="2"/>
    </xf>
    <xf numFmtId="0" fontId="26" fillId="0" borderId="1" xfId="0" applyFont="1" applyBorder="1" applyAlignment="1">
      <alignment vertical="center" readingOrder="1"/>
    </xf>
    <xf numFmtId="0" fontId="26" fillId="0" borderId="5" xfId="0" applyFont="1" applyBorder="1" applyAlignment="1">
      <alignment vertical="center" readingOrder="2"/>
    </xf>
    <xf numFmtId="0" fontId="26" fillId="0" borderId="5" xfId="0" applyFont="1" applyBorder="1" applyAlignment="1">
      <alignment vertical="center" wrapText="1" readingOrder="2"/>
    </xf>
    <xf numFmtId="0" fontId="26" fillId="0" borderId="5" xfId="0" applyFont="1" applyBorder="1" applyAlignment="1">
      <alignment vertical="center" readingOrder="1"/>
    </xf>
    <xf numFmtId="3" fontId="26" fillId="0" borderId="1" xfId="0" applyNumberFormat="1" applyFont="1" applyBorder="1" applyAlignment="1">
      <alignment horizontal="center" vertical="center" wrapText="1"/>
    </xf>
    <xf numFmtId="0" fontId="9" fillId="0" borderId="26" xfId="0" applyFont="1" applyBorder="1" applyAlignment="1">
      <alignment horizontal="center" vertical="center" wrapText="1" readingOrder="2"/>
    </xf>
    <xf numFmtId="0" fontId="9" fillId="0" borderId="25" xfId="0" applyFont="1" applyBorder="1" applyAlignment="1">
      <alignment horizontal="center" vertical="center" wrapText="1" readingOrder="2"/>
    </xf>
    <xf numFmtId="0" fontId="17" fillId="16" borderId="0" xfId="0" applyFont="1" applyFill="1" applyAlignment="1">
      <alignment vertical="center"/>
    </xf>
    <xf numFmtId="0" fontId="26" fillId="16" borderId="0" xfId="0" applyFont="1" applyFill="1"/>
    <xf numFmtId="0" fontId="26" fillId="16" borderId="0" xfId="0" applyFont="1" applyFill="1" applyAlignment="1">
      <alignment horizontal="center"/>
    </xf>
    <xf numFmtId="3" fontId="26" fillId="16" borderId="0" xfId="0" applyNumberFormat="1" applyFont="1" applyFill="1" applyAlignment="1">
      <alignment horizontal="center"/>
    </xf>
    <xf numFmtId="0" fontId="26" fillId="16" borderId="0" xfId="0" applyFont="1" applyFill="1" applyAlignment="1">
      <alignment horizontal="center" vertical="center"/>
    </xf>
    <xf numFmtId="0" fontId="29" fillId="2" borderId="1" xfId="0" applyFont="1" applyFill="1" applyBorder="1"/>
    <xf numFmtId="169" fontId="16" fillId="0" borderId="1" xfId="2" applyNumberFormat="1" applyFont="1" applyBorder="1" applyAlignment="1">
      <alignment horizontal="center" vertical="center"/>
    </xf>
    <xf numFmtId="43" fontId="17" fillId="0" borderId="0" xfId="1" applyFont="1" applyFill="1" applyBorder="1" applyAlignment="1">
      <alignment horizontal="center" vertical="center"/>
    </xf>
    <xf numFmtId="43" fontId="18" fillId="0" borderId="0" xfId="1" applyFont="1" applyFill="1" applyBorder="1" applyAlignment="1">
      <alignment horizontal="center" vertical="center"/>
    </xf>
    <xf numFmtId="43" fontId="17" fillId="0" borderId="0" xfId="1" applyFont="1" applyFill="1" applyBorder="1"/>
    <xf numFmtId="9" fontId="17" fillId="0" borderId="0" xfId="0" applyNumberFormat="1" applyFont="1" applyAlignment="1">
      <alignment horizontal="center"/>
    </xf>
    <xf numFmtId="43" fontId="17" fillId="0" borderId="0" xfId="1" applyFont="1" applyFill="1" applyBorder="1" applyAlignment="1">
      <alignment horizontal="center"/>
    </xf>
    <xf numFmtId="167" fontId="17" fillId="0" borderId="0" xfId="1" applyNumberFormat="1" applyFont="1" applyFill="1" applyBorder="1" applyAlignment="1">
      <alignment horizontal="center" vertical="center"/>
    </xf>
    <xf numFmtId="3" fontId="17" fillId="0" borderId="0" xfId="1" applyNumberFormat="1" applyFont="1" applyFill="1" applyBorder="1" applyAlignment="1">
      <alignment horizontal="center" vertical="center" wrapText="1"/>
    </xf>
    <xf numFmtId="0" fontId="18" fillId="0" borderId="0" xfId="0" applyFont="1" applyAlignment="1">
      <alignment vertical="center" readingOrder="2"/>
    </xf>
    <xf numFmtId="167" fontId="18" fillId="0" borderId="0" xfId="1" applyNumberFormat="1" applyFont="1" applyFill="1" applyBorder="1" applyAlignment="1">
      <alignment horizontal="center" vertical="center"/>
    </xf>
    <xf numFmtId="167" fontId="17" fillId="0" borderId="0" xfId="1" applyNumberFormat="1" applyFont="1" applyFill="1" applyBorder="1" applyAlignment="1">
      <alignment vertical="center" readingOrder="2"/>
    </xf>
    <xf numFmtId="167" fontId="17" fillId="0" borderId="0" xfId="1" applyNumberFormat="1" applyFont="1" applyFill="1" applyBorder="1"/>
    <xf numFmtId="167" fontId="17" fillId="0" borderId="0" xfId="1" applyNumberFormat="1" applyFont="1" applyFill="1" applyBorder="1" applyAlignment="1">
      <alignment horizontal="center"/>
    </xf>
    <xf numFmtId="43" fontId="17" fillId="0" borderId="0" xfId="1" applyFont="1"/>
    <xf numFmtId="167" fontId="17" fillId="0" borderId="0" xfId="1" applyNumberFormat="1" applyFont="1" applyAlignment="1">
      <alignment horizontal="center"/>
    </xf>
    <xf numFmtId="3" fontId="17" fillId="0" borderId="0" xfId="0" applyNumberFormat="1" applyFont="1" applyAlignment="1">
      <alignment horizontal="center"/>
    </xf>
    <xf numFmtId="0" fontId="26" fillId="0" borderId="30"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9" fillId="0" borderId="22" xfId="0" applyFont="1" applyBorder="1" applyAlignment="1">
      <alignment horizontal="center" vertical="center"/>
    </xf>
    <xf numFmtId="0" fontId="17" fillId="0" borderId="25" xfId="0" applyFont="1" applyBorder="1" applyAlignment="1">
      <alignment horizontal="center" vertical="center"/>
    </xf>
    <xf numFmtId="49" fontId="9" fillId="0" borderId="1" xfId="0" quotePrefix="1" applyNumberFormat="1" applyFont="1" applyBorder="1" applyAlignment="1">
      <alignment horizontal="center" vertical="center"/>
    </xf>
    <xf numFmtId="0" fontId="11" fillId="0" borderId="1" xfId="0" applyFont="1" applyBorder="1" applyAlignment="1">
      <alignment horizontal="center" vertical="center" wrapText="1" readingOrder="2"/>
    </xf>
    <xf numFmtId="9" fontId="29" fillId="0" borderId="0" xfId="5" applyFont="1" applyBorder="1" applyAlignment="1">
      <alignment horizontal="center" vertical="center"/>
    </xf>
    <xf numFmtId="0" fontId="17" fillId="16" borderId="0" xfId="0" applyFont="1" applyFill="1"/>
    <xf numFmtId="0" fontId="17" fillId="16" borderId="0" xfId="0" applyFont="1" applyFill="1" applyAlignment="1">
      <alignment horizontal="center" vertical="center" readingOrder="2"/>
    </xf>
    <xf numFmtId="43" fontId="26" fillId="16" borderId="0" xfId="1" applyFont="1" applyFill="1"/>
    <xf numFmtId="9" fontId="26" fillId="16" borderId="0" xfId="5" applyFont="1" applyFill="1"/>
    <xf numFmtId="16" fontId="1" fillId="0" borderId="1" xfId="7" applyNumberFormat="1" applyFont="1" applyBorder="1" applyAlignment="1">
      <alignment horizontal="center" vertical="center" wrapText="1" readingOrder="2"/>
    </xf>
    <xf numFmtId="0" fontId="1" fillId="0" borderId="25" xfId="7" applyFont="1" applyBorder="1" applyAlignment="1">
      <alignment horizontal="center" vertical="center" wrapText="1" readingOrder="2"/>
    </xf>
    <xf numFmtId="0" fontId="1" fillId="0" borderId="1" xfId="7" applyFont="1" applyBorder="1" applyAlignment="1">
      <alignment vertical="center" wrapText="1" readingOrder="2"/>
    </xf>
    <xf numFmtId="0" fontId="1" fillId="0" borderId="1" xfId="7" applyFont="1" applyBorder="1" applyAlignment="1">
      <alignment horizontal="right" vertical="center" wrapText="1"/>
    </xf>
    <xf numFmtId="0" fontId="17" fillId="0" borderId="28" xfId="0" applyFont="1" applyBorder="1" applyAlignment="1">
      <alignment horizontal="center" vertical="center" wrapText="1" readingOrder="2"/>
    </xf>
    <xf numFmtId="0" fontId="26" fillId="0" borderId="0" xfId="0" applyFont="1" applyAlignment="1">
      <alignment horizontal="right" wrapText="1" readingOrder="2"/>
    </xf>
    <xf numFmtId="0" fontId="27" fillId="0" borderId="1" xfId="0" applyFont="1" applyBorder="1" applyAlignment="1">
      <alignment horizontal="center" vertical="center" wrapText="1"/>
    </xf>
    <xf numFmtId="9" fontId="33" fillId="0" borderId="1" xfId="5" applyFont="1" applyBorder="1" applyAlignment="1">
      <alignment horizontal="center" vertical="center"/>
    </xf>
    <xf numFmtId="169" fontId="30" fillId="22" borderId="1" xfId="0" applyNumberFormat="1" applyFont="1" applyFill="1" applyBorder="1" applyAlignment="1">
      <alignment horizontal="center" vertical="center"/>
    </xf>
    <xf numFmtId="9" fontId="29" fillId="0" borderId="1" xfId="5" applyFont="1" applyBorder="1" applyAlignment="1">
      <alignment horizontal="center" vertical="center"/>
    </xf>
    <xf numFmtId="0" fontId="16" fillId="0" borderId="1" xfId="0" applyFont="1" applyBorder="1" applyAlignment="1">
      <alignment horizontal="center" vertical="center" wrapText="1"/>
    </xf>
    <xf numFmtId="0" fontId="27" fillId="0" borderId="1" xfId="0" applyFont="1" applyBorder="1" applyAlignment="1">
      <alignment horizontal="center" vertical="center"/>
    </xf>
    <xf numFmtId="0" fontId="27" fillId="18" borderId="1" xfId="0" applyFont="1" applyFill="1" applyBorder="1" applyAlignment="1">
      <alignment horizontal="center" vertical="center" wrapText="1"/>
    </xf>
    <xf numFmtId="0" fontId="33" fillId="0" borderId="1" xfId="0" applyFont="1" applyBorder="1" applyAlignment="1">
      <alignment horizontal="center" vertical="center"/>
    </xf>
    <xf numFmtId="0" fontId="29" fillId="0" borderId="1" xfId="0" applyFont="1" applyBorder="1" applyAlignment="1">
      <alignment horizontal="center" vertical="center"/>
    </xf>
    <xf numFmtId="0" fontId="26" fillId="0" borderId="0" xfId="0" quotePrefix="1" applyFont="1" applyAlignment="1">
      <alignment horizontal="center" vertical="center"/>
    </xf>
    <xf numFmtId="37" fontId="29" fillId="2" borderId="1" xfId="1" applyNumberFormat="1" applyFont="1" applyFill="1" applyBorder="1" applyAlignment="1">
      <alignment horizontal="center" vertical="center"/>
    </xf>
    <xf numFmtId="0" fontId="58" fillId="18" borderId="1"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39" xfId="0" applyFont="1" applyBorder="1" applyAlignment="1">
      <alignment horizontal="center" vertical="center" wrapText="1"/>
    </xf>
    <xf numFmtId="0" fontId="26" fillId="0" borderId="22" xfId="0" applyFont="1" applyBorder="1" applyAlignment="1">
      <alignment horizontal="center" vertical="center" wrapText="1"/>
    </xf>
    <xf numFmtId="0" fontId="17" fillId="0" borderId="22" xfId="0" applyFont="1" applyBorder="1" applyAlignment="1">
      <alignment horizontal="center" vertical="center" wrapText="1"/>
    </xf>
    <xf numFmtId="3" fontId="26" fillId="0" borderId="1" xfId="0" applyNumberFormat="1" applyFont="1" applyBorder="1"/>
    <xf numFmtId="0" fontId="33" fillId="18" borderId="1" xfId="0" applyFont="1" applyFill="1" applyBorder="1" applyAlignment="1">
      <alignment horizontal="center" vertical="center"/>
    </xf>
    <xf numFmtId="0" fontId="27" fillId="12" borderId="0" xfId="0" applyFont="1" applyFill="1" applyAlignment="1">
      <alignment horizontal="center" vertical="center"/>
    </xf>
    <xf numFmtId="0" fontId="27" fillId="10" borderId="0" xfId="0" applyFont="1" applyFill="1" applyAlignment="1">
      <alignment horizontal="center" vertical="center"/>
    </xf>
    <xf numFmtId="0" fontId="27" fillId="11" borderId="0" xfId="0" applyFont="1" applyFill="1" applyAlignment="1">
      <alignment horizontal="center" vertical="center"/>
    </xf>
    <xf numFmtId="0" fontId="30" fillId="0" borderId="1" xfId="0" applyFont="1" applyBorder="1" applyAlignment="1">
      <alignment horizontal="right" vertical="center" wrapText="1"/>
    </xf>
    <xf numFmtId="3" fontId="20" fillId="17" borderId="22" xfId="0" applyNumberFormat="1" applyFont="1" applyFill="1" applyBorder="1" applyAlignment="1">
      <alignment horizontal="center" vertical="center" wrapText="1"/>
    </xf>
    <xf numFmtId="3" fontId="20" fillId="17" borderId="14" xfId="0" applyNumberFormat="1" applyFont="1" applyFill="1" applyBorder="1" applyAlignment="1">
      <alignment horizontal="center" vertical="center" wrapText="1"/>
    </xf>
    <xf numFmtId="3" fontId="45" fillId="18" borderId="26" xfId="0" applyNumberFormat="1" applyFont="1" applyFill="1" applyBorder="1" applyAlignment="1">
      <alignment horizontal="center" vertical="center" wrapText="1"/>
    </xf>
    <xf numFmtId="3" fontId="45" fillId="18" borderId="29" xfId="0" applyNumberFormat="1" applyFont="1" applyFill="1" applyBorder="1" applyAlignment="1">
      <alignment horizontal="center" vertical="center" wrapText="1"/>
    </xf>
    <xf numFmtId="3" fontId="45" fillId="18" borderId="23" xfId="0" applyNumberFormat="1" applyFont="1" applyFill="1" applyBorder="1" applyAlignment="1">
      <alignment horizontal="center" vertical="center" wrapText="1"/>
    </xf>
    <xf numFmtId="3" fontId="45" fillId="18" borderId="27" xfId="0" applyNumberFormat="1" applyFont="1" applyFill="1" applyBorder="1" applyAlignment="1">
      <alignment horizontal="center" vertical="center" wrapText="1"/>
    </xf>
    <xf numFmtId="0" fontId="33" fillId="18" borderId="25" xfId="0" applyFont="1" applyFill="1" applyBorder="1" applyAlignment="1">
      <alignment horizontal="center" vertical="center"/>
    </xf>
    <xf numFmtId="0" fontId="44" fillId="4" borderId="20" xfId="0" applyFont="1" applyFill="1" applyBorder="1" applyAlignment="1">
      <alignment horizontal="center"/>
    </xf>
    <xf numFmtId="0" fontId="39" fillId="26" borderId="34" xfId="0" applyFont="1" applyFill="1" applyBorder="1" applyAlignment="1">
      <alignment horizontal="center" vertical="center" wrapText="1" readingOrder="2"/>
    </xf>
    <xf numFmtId="0" fontId="39" fillId="26" borderId="37" xfId="0" applyFont="1" applyFill="1" applyBorder="1" applyAlignment="1">
      <alignment horizontal="center" vertical="center" wrapText="1" readingOrder="2"/>
    </xf>
    <xf numFmtId="0" fontId="39" fillId="27" borderId="34" xfId="0" applyFont="1" applyFill="1" applyBorder="1" applyAlignment="1">
      <alignment horizontal="center" vertical="center" wrapText="1" readingOrder="2"/>
    </xf>
    <xf numFmtId="0" fontId="39" fillId="27" borderId="37" xfId="0" applyFont="1" applyFill="1" applyBorder="1" applyAlignment="1">
      <alignment horizontal="center" vertical="center" wrapText="1" readingOrder="2"/>
    </xf>
    <xf numFmtId="0" fontId="39" fillId="24" borderId="34" xfId="0" applyFont="1" applyFill="1" applyBorder="1" applyAlignment="1">
      <alignment horizontal="center" vertical="center" wrapText="1" readingOrder="2"/>
    </xf>
    <xf numFmtId="0" fontId="39" fillId="24" borderId="37" xfId="0" applyFont="1" applyFill="1" applyBorder="1" applyAlignment="1">
      <alignment horizontal="center" vertical="center" wrapText="1" readingOrder="2"/>
    </xf>
    <xf numFmtId="0" fontId="38" fillId="0" borderId="34" xfId="0" applyFont="1" applyBorder="1" applyAlignment="1">
      <alignment horizontal="right" vertical="center" wrapText="1" readingOrder="2"/>
    </xf>
    <xf numFmtId="0" fontId="38" fillId="0" borderId="37" xfId="0" applyFont="1" applyBorder="1" applyAlignment="1">
      <alignment horizontal="right" vertical="center" wrapText="1" readingOrder="2"/>
    </xf>
    <xf numFmtId="0" fontId="46" fillId="23" borderId="0" xfId="0" applyFont="1" applyFill="1" applyAlignment="1">
      <alignment horizontal="center"/>
    </xf>
    <xf numFmtId="0" fontId="47" fillId="10" borderId="0" xfId="0" applyFont="1" applyFill="1" applyAlignment="1">
      <alignment horizontal="center"/>
    </xf>
    <xf numFmtId="0" fontId="47" fillId="12" borderId="0" xfId="0" applyFont="1" applyFill="1" applyAlignment="1">
      <alignment horizontal="center"/>
    </xf>
    <xf numFmtId="0" fontId="45" fillId="8" borderId="30" xfId="0" applyFont="1" applyFill="1" applyBorder="1" applyAlignment="1">
      <alignment horizontal="center"/>
    </xf>
  </cellXfs>
  <cellStyles count="27">
    <cellStyle name="Comma" xfId="1" builtinId="3"/>
    <cellStyle name="Comma 2" xfId="4" xr:uid="{F0785DA6-ACA2-46F0-81B2-94D8A6648960}"/>
    <cellStyle name="Comma 2 2" xfId="18" xr:uid="{337E87EB-1A5A-4118-BA1F-4C9FC0154E21}"/>
    <cellStyle name="Comma 3" xfId="11" xr:uid="{6F6EEF27-3B8A-4AA0-91F2-5A053F90BA14}"/>
    <cellStyle name="Comma 3 2" xfId="13" xr:uid="{7B0544A9-55C4-414F-AAD4-71F51B88EC5E}"/>
    <cellStyle name="Currency" xfId="2" builtinId="4"/>
    <cellStyle name="Hyperlink 2" xfId="26" xr:uid="{4D7B6F1B-9AB4-4F9F-8D2B-13363481836A}"/>
    <cellStyle name="Hyperlink 3" xfId="22" xr:uid="{A1620F43-ED85-4232-A7A5-2BE785058950}"/>
    <cellStyle name="Neutral 2" xfId="21" xr:uid="{E4E23A97-9555-49D5-B9D4-51D326C89361}"/>
    <cellStyle name="Normal" xfId="0" builtinId="0"/>
    <cellStyle name="Normal 2" xfId="3" xr:uid="{8838C85C-44E8-47EC-B935-FF372B6B3B4B}"/>
    <cellStyle name="Normal 2 2" xfId="23" xr:uid="{F3222934-9B13-4E41-BC9B-C4C18607FF58}"/>
    <cellStyle name="Normal 2 3" xfId="16" xr:uid="{2F1945D6-9EC5-41CC-938E-E2743E484843}"/>
    <cellStyle name="Normal 3" xfId="6" xr:uid="{42D71433-A128-4201-A65B-9EFED1E4AB96}"/>
    <cellStyle name="Normal 3 2" xfId="17" xr:uid="{620B13A0-D294-4A91-A30C-84C5E236DED3}"/>
    <cellStyle name="Normal 4" xfId="7" xr:uid="{BF96C8B3-2940-4F6F-9D14-9E6085926CF9}"/>
    <cellStyle name="Normal 4 2" xfId="19" xr:uid="{101B6001-2C2B-442D-B0A7-3DD3399C5215}"/>
    <cellStyle name="Normal 5" xfId="10" xr:uid="{B3CA68D9-809C-4A16-A105-05929E37AE82}"/>
    <cellStyle name="Normal 5 2" xfId="12" xr:uid="{0A61E635-97F2-4545-9AC8-9787FEC86CDC}"/>
    <cellStyle name="Normal 5 3" xfId="20" xr:uid="{0C94E0ED-966F-489E-B5A1-14D7047A348D}"/>
    <cellStyle name="Normal 6" xfId="24" xr:uid="{EA3B2104-6BEF-4DD5-A133-2D9D61EC8076}"/>
    <cellStyle name="Normal 7" xfId="25" xr:uid="{596C5F0C-E7B5-4CF1-9A29-76CC8D3BAB4B}"/>
    <cellStyle name="Normal 8" xfId="15" xr:uid="{167A2CD7-65FA-41E1-9869-10D5F6B1A904}"/>
    <cellStyle name="Percent" xfId="5" builtinId="5"/>
    <cellStyle name="הדגשה1" xfId="9" builtinId="29"/>
    <cellStyle name="היפר-קישור" xfId="14" builtinId="8"/>
    <cellStyle name="פלט" xfId="8" builtinId="21"/>
  </cellStyles>
  <dxfs count="40">
    <dxf>
      <font>
        <color theme="4"/>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tint="0.59996337778862885"/>
        </patternFill>
      </fill>
    </dxf>
    <dxf>
      <font>
        <color rgb="FF9C5700"/>
      </font>
      <fill>
        <patternFill>
          <bgColor rgb="FFFFEB9C"/>
        </patternFill>
      </fill>
    </dxf>
    <dxf>
      <font>
        <color theme="5" tint="-0.499984740745262"/>
      </font>
      <fill>
        <patternFill>
          <bgColor theme="5" tint="0.59996337778862885"/>
        </patternFill>
      </fill>
    </dxf>
    <dxf>
      <font>
        <color rgb="FF9C0006"/>
      </font>
      <fill>
        <patternFill>
          <bgColor rgb="FFFFC7CE"/>
        </patternFill>
      </fill>
    </dxf>
    <dxf>
      <font>
        <color rgb="FF006100"/>
      </font>
      <fill>
        <patternFill>
          <bgColor rgb="FFC6EFCE"/>
        </patternFill>
      </fill>
    </dxf>
    <dxf>
      <font>
        <color theme="4"/>
      </font>
      <fill>
        <patternFill>
          <bgColor theme="7" tint="0.79998168889431442"/>
        </patternFill>
      </fill>
    </dxf>
    <dxf>
      <font>
        <color rgb="FF9C5700"/>
      </font>
      <fill>
        <patternFill>
          <bgColor rgb="FFFFEB9C"/>
        </patternFill>
      </fill>
    </dxf>
    <dxf>
      <font>
        <color theme="4"/>
      </font>
      <fill>
        <patternFill>
          <bgColor theme="7" tint="0.79998168889431442"/>
        </patternFill>
      </fill>
    </dxf>
    <dxf>
      <font>
        <color rgb="FF006100"/>
      </font>
      <fill>
        <patternFill>
          <bgColor rgb="FFC6EFCE"/>
        </patternFill>
      </fill>
    </dxf>
    <dxf>
      <font>
        <color rgb="FF9C5700"/>
      </font>
      <fill>
        <patternFill>
          <bgColor rgb="FFFFEB9C"/>
        </patternFill>
      </fill>
    </dxf>
    <dxf>
      <font>
        <color theme="4"/>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4"/>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tint="0.59996337778862885"/>
        </patternFill>
      </fill>
    </dxf>
    <dxf>
      <font>
        <color theme="4"/>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4"/>
      </font>
      <fill>
        <patternFill>
          <bgColor theme="7"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CCCC"/>
      <color rgb="FFFFFF99"/>
      <color rgb="FF996633"/>
      <color rgb="FFCC9900"/>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he-IL"/>
              <a:t>התפלגות על בסיס סקטורים</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he-IL" sz="1400" b="1" i="0" u="none" strike="noStrike" kern="1200" spc="0" baseline="0" dirty="0">
                <a:solidFill>
                  <a:schemeClr val="tx1"/>
                </a:solidFill>
                <a:cs typeface="Rubik BOLD" pitchFamily="2" charset="-79"/>
              </a:rPr>
              <a:t>מס' מפעלים</a:t>
            </a:r>
            <a:endParaRPr lang="he-IL" sz="1400" b="0" i="0" u="none" strike="noStrike" kern="1200" spc="0" baseline="0" dirty="0">
              <a:solidFill>
                <a:schemeClr val="tx1"/>
              </a:solidFill>
              <a:cs typeface="Rubik BOLD" pitchFamily="2" charset="-79"/>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he-IL"/>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AD-498F-B247-2E437151D6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AD-498F-B247-2E437151D6A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4AD-498F-B247-2E437151D6A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4AD-498F-B247-2E437151D6A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4AD-498F-B247-2E437151D6AE}"/>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he-IL"/>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'דירוג מדיות היתר אוויר אחוד'!$D$4:$D$8</c:f>
              <c:strCache>
                <c:ptCount val="5"/>
                <c:pt idx="0">
                  <c:v>פשוט</c:v>
                </c:pt>
                <c:pt idx="1">
                  <c:v>מתון</c:v>
                </c:pt>
                <c:pt idx="2">
                  <c:v>בינוני</c:v>
                </c:pt>
                <c:pt idx="3">
                  <c:v>מורכב</c:v>
                </c:pt>
                <c:pt idx="4">
                  <c:v>מורכב מאוד</c:v>
                </c:pt>
              </c:strCache>
            </c:strRef>
          </c:cat>
          <c:val>
            <c:numRef>
              <c:f>'דירוג מדיות היתר אוויר אחוד'!$J$4:$J$8</c:f>
              <c:numCache>
                <c:formatCode>General</c:formatCode>
                <c:ptCount val="5"/>
                <c:pt idx="0">
                  <c:v>60</c:v>
                </c:pt>
                <c:pt idx="1">
                  <c:v>48</c:v>
                </c:pt>
                <c:pt idx="2">
                  <c:v>32</c:v>
                </c:pt>
                <c:pt idx="3">
                  <c:v>31</c:v>
                </c:pt>
                <c:pt idx="4">
                  <c:v>22</c:v>
                </c:pt>
              </c:numCache>
            </c:numRef>
          </c:val>
          <c:extLst>
            <c:ext xmlns:c16="http://schemas.microsoft.com/office/drawing/2014/chart" uri="{C3380CC4-5D6E-409C-BE32-E72D297353CC}">
              <c16:uniqueId val="{00000006-FAA2-4F20-B874-E0BF5B6181F0}"/>
            </c:ext>
          </c:extLst>
        </c:ser>
        <c:dLbls>
          <c:showLegendKey val="0"/>
          <c:showVal val="0"/>
          <c:showCatName val="1"/>
          <c:showSerName val="0"/>
          <c:showPercent val="1"/>
          <c:showBubbleSize val="0"/>
          <c:showLeaderLines val="1"/>
        </c:dLbls>
        <c:firstSliceAng val="36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40</xdr:col>
      <xdr:colOff>563981</xdr:colOff>
      <xdr:row>34</xdr:row>
      <xdr:rowOff>350920</xdr:rowOff>
    </xdr:from>
    <xdr:to>
      <xdr:col>41</xdr:col>
      <xdr:colOff>484642</xdr:colOff>
      <xdr:row>38</xdr:row>
      <xdr:rowOff>350921</xdr:rowOff>
    </xdr:to>
    <xdr:graphicFrame macro="">
      <xdr:nvGraphicFramePr>
        <xdr:cNvPr id="11" name="Chart 10">
          <a:extLst>
            <a:ext uri="{FF2B5EF4-FFF2-40B4-BE49-F238E27FC236}">
              <a16:creationId xmlns:a16="http://schemas.microsoft.com/office/drawing/2014/main" id="{3F0B6A27-A1AD-4992-9467-320C62150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evo.co.il/law_html/law00/73594.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E621D-927D-4071-9F09-E63208E10E35}">
  <sheetPr codeName="Sheet4" filterMode="1">
    <tabColor theme="8"/>
  </sheetPr>
  <dimension ref="A3:AF177"/>
  <sheetViews>
    <sheetView showGridLines="0" rightToLeft="1" topLeftCell="C4" zoomScale="87" zoomScaleNormal="85" workbookViewId="0">
      <selection activeCell="J45" sqref="J45"/>
    </sheetView>
  </sheetViews>
  <sheetFormatPr defaultColWidth="9" defaultRowHeight="14.5"/>
  <cols>
    <col min="1" max="1" width="2.75" style="75" customWidth="1"/>
    <col min="2" max="5" width="20.25" style="60" customWidth="1"/>
    <col min="6" max="6" width="30.83203125" style="60" customWidth="1"/>
    <col min="7" max="7" width="20.25" style="77" customWidth="1"/>
    <col min="8" max="8" width="15.25" style="82" customWidth="1"/>
    <col min="9" max="9" width="16.33203125" style="83" bestFit="1" customWidth="1"/>
    <col min="10" max="10" width="15.25" style="61" customWidth="1"/>
    <col min="11" max="11" width="20.75" style="62" bestFit="1" customWidth="1"/>
    <col min="12" max="12" width="15.75" style="62" bestFit="1" customWidth="1"/>
    <col min="13" max="13" width="22.08203125" style="63" customWidth="1"/>
    <col min="14" max="14" width="20" style="61" customWidth="1"/>
    <col min="15" max="15" width="8.25" style="61" customWidth="1"/>
    <col min="16" max="16" width="14.08203125" style="61" customWidth="1"/>
    <col min="17" max="17" width="21.5" style="61" customWidth="1"/>
    <col min="18" max="18" width="12.25" style="61" customWidth="1"/>
    <col min="19" max="19" width="15.75" style="61" customWidth="1"/>
    <col min="20" max="20" width="11.83203125" style="61" customWidth="1"/>
    <col min="21" max="21" width="12" style="61" bestFit="1" customWidth="1"/>
    <col min="22" max="22" width="9" style="61" customWidth="1"/>
    <col min="23" max="24" width="12.83203125" style="61" customWidth="1"/>
    <col min="25" max="25" width="13" style="61" customWidth="1"/>
    <col min="26" max="26" width="12.83203125" style="61" customWidth="1"/>
    <col min="27" max="27" width="14.58203125" style="61" customWidth="1"/>
    <col min="28" max="28" width="12.83203125" style="61" customWidth="1"/>
    <col min="29" max="30" width="11.33203125" style="61" customWidth="1"/>
    <col min="31" max="31" width="14.25" style="61" customWidth="1"/>
    <col min="32" max="32" width="18" style="61" hidden="1" customWidth="1"/>
    <col min="33" max="33" width="17.75" style="61" customWidth="1"/>
    <col min="34" max="35" width="9" style="61" customWidth="1"/>
    <col min="36" max="16384" width="9" style="61"/>
  </cols>
  <sheetData>
    <row r="3" spans="1:32" ht="21">
      <c r="E3" s="61"/>
      <c r="F3" s="297" t="s">
        <v>474</v>
      </c>
      <c r="G3" s="297"/>
      <c r="H3" s="297"/>
      <c r="I3" s="61"/>
    </row>
    <row r="4" spans="1:32" ht="46.5">
      <c r="D4" s="103" t="s">
        <v>248</v>
      </c>
      <c r="E4" s="269" t="s">
        <v>467</v>
      </c>
      <c r="F4" s="275" t="s">
        <v>466</v>
      </c>
      <c r="G4" s="280" t="s">
        <v>475</v>
      </c>
      <c r="H4" s="280" t="s">
        <v>476</v>
      </c>
      <c r="I4" s="274" t="s">
        <v>250</v>
      </c>
      <c r="J4" s="274" t="s">
        <v>251</v>
      </c>
    </row>
    <row r="5" spans="1:32" ht="21">
      <c r="D5" s="89" t="s">
        <v>255</v>
      </c>
      <c r="E5" s="270">
        <v>0.1</v>
      </c>
      <c r="F5" s="155">
        <v>1917.8733595314561</v>
      </c>
      <c r="G5" s="155">
        <v>13425.113516720194</v>
      </c>
      <c r="H5" s="155">
        <v>17452.5</v>
      </c>
      <c r="I5" s="281">
        <v>80</v>
      </c>
      <c r="J5" s="281">
        <v>488</v>
      </c>
      <c r="K5" s="61"/>
      <c r="L5" s="61"/>
      <c r="M5" s="61"/>
    </row>
    <row r="6" spans="1:32" ht="21">
      <c r="D6" s="89" t="s">
        <v>256</v>
      </c>
      <c r="E6" s="270">
        <v>0.1</v>
      </c>
      <c r="F6" s="156">
        <v>2656.9608784451198</v>
      </c>
      <c r="G6" s="156">
        <v>18598.726149115839</v>
      </c>
      <c r="H6" s="156">
        <v>24178.7</v>
      </c>
      <c r="I6" s="281">
        <v>23</v>
      </c>
      <c r="J6" s="281">
        <v>471</v>
      </c>
      <c r="K6" s="61"/>
      <c r="L6" s="61"/>
      <c r="M6" s="61"/>
      <c r="AF6" s="31" t="s">
        <v>249</v>
      </c>
    </row>
    <row r="7" spans="1:32" ht="21">
      <c r="D7" s="89" t="s">
        <v>257</v>
      </c>
      <c r="E7" s="270">
        <v>0.12</v>
      </c>
      <c r="F7" s="157">
        <v>3778.1709089033784</v>
      </c>
      <c r="G7" s="157">
        <v>26447.196362323648</v>
      </c>
      <c r="H7" s="157">
        <v>34381.100000000006</v>
      </c>
      <c r="I7" s="281">
        <v>6</v>
      </c>
      <c r="J7" s="281">
        <v>331</v>
      </c>
      <c r="K7" s="61"/>
      <c r="L7" s="61"/>
      <c r="M7" s="61"/>
      <c r="AF7" s="88">
        <v>19178.733595314559</v>
      </c>
    </row>
    <row r="8" spans="1:32" ht="21">
      <c r="D8" s="89" t="s">
        <v>259</v>
      </c>
      <c r="E8" s="270">
        <v>0.16</v>
      </c>
      <c r="F8" s="158">
        <v>5365.7092824951096</v>
      </c>
      <c r="G8" s="158">
        <v>37559.964977465766</v>
      </c>
      <c r="H8" s="158">
        <v>48828</v>
      </c>
      <c r="I8" s="281">
        <v>5</v>
      </c>
      <c r="J8" s="281">
        <v>73</v>
      </c>
      <c r="K8" s="61"/>
      <c r="L8" s="61"/>
      <c r="M8" s="61"/>
      <c r="AF8" s="88">
        <v>26569.608784451197</v>
      </c>
    </row>
    <row r="9" spans="1:32" ht="21">
      <c r="D9" s="89" t="s">
        <v>260</v>
      </c>
      <c r="E9" s="270">
        <v>0.2</v>
      </c>
      <c r="F9" s="271">
        <v>8140.6825789543327</v>
      </c>
      <c r="G9" s="271">
        <v>56984.778052680325</v>
      </c>
      <c r="H9" s="271">
        <v>74080.5</v>
      </c>
      <c r="I9" s="281">
        <v>6</v>
      </c>
      <c r="J9" s="281">
        <v>38</v>
      </c>
      <c r="K9" s="61"/>
      <c r="L9" s="61"/>
      <c r="M9" s="61"/>
      <c r="AF9" s="88">
        <v>31484.75757419482</v>
      </c>
    </row>
    <row r="10" spans="1:32" ht="21">
      <c r="D10" s="216" t="s">
        <v>239</v>
      </c>
      <c r="E10" s="90"/>
      <c r="F10" s="90"/>
      <c r="G10" s="90"/>
      <c r="H10" s="272"/>
      <c r="I10" s="277">
        <f>SUM(I5:I9)</f>
        <v>120</v>
      </c>
      <c r="J10" s="277">
        <f>SUM(J5:J9)</f>
        <v>1401</v>
      </c>
      <c r="K10" s="61"/>
      <c r="L10" s="61"/>
      <c r="M10" s="61"/>
      <c r="AF10" s="88">
        <v>33535.683015594434</v>
      </c>
    </row>
    <row r="11" spans="1:32" ht="21">
      <c r="E11" s="234" t="s">
        <v>261</v>
      </c>
      <c r="F11" s="234"/>
      <c r="G11" s="279">
        <f>SUMPRODUCT(F5:F9,J5:J9)</f>
        <v>4138968.0596684278</v>
      </c>
      <c r="H11" s="61"/>
      <c r="I11" s="61"/>
      <c r="AF11" s="88">
        <v>40703.41289477166</v>
      </c>
    </row>
    <row r="12" spans="1:32" ht="36" customHeight="1">
      <c r="D12" s="78"/>
      <c r="E12" s="290" t="s">
        <v>262</v>
      </c>
      <c r="F12" s="290"/>
      <c r="G12" s="272">
        <f>G11/'אומדן הכנסות- מצב קיים'!O11</f>
        <v>1.0993350975779455</v>
      </c>
      <c r="H12" s="61"/>
      <c r="I12" s="61"/>
      <c r="AF12" s="90"/>
    </row>
    <row r="13" spans="1:32" ht="21" customHeight="1">
      <c r="A13" s="60"/>
      <c r="E13" s="290" t="s">
        <v>263</v>
      </c>
      <c r="F13" s="290"/>
      <c r="G13" s="272">
        <f>G11/('אומדן עלויות עתידי'!G10*10^6)</f>
        <v>0.11470503281218347</v>
      </c>
      <c r="J13" s="83"/>
    </row>
    <row r="14" spans="1:32">
      <c r="A14" s="60"/>
      <c r="F14" s="61"/>
      <c r="G14" s="61"/>
      <c r="H14" s="61"/>
    </row>
    <row r="15" spans="1:32">
      <c r="A15" s="60"/>
      <c r="F15" s="61"/>
      <c r="G15" s="61"/>
      <c r="H15" s="61"/>
    </row>
    <row r="16" spans="1:32" s="230" customFormat="1" ht="8.25" customHeight="1">
      <c r="A16" s="259"/>
      <c r="B16" s="259"/>
      <c r="C16" s="259"/>
      <c r="D16" s="259"/>
      <c r="E16" s="259"/>
      <c r="F16" s="259"/>
      <c r="G16" s="260"/>
      <c r="H16" s="261"/>
      <c r="I16" s="262"/>
      <c r="K16" s="231"/>
      <c r="L16" s="231"/>
      <c r="M16" s="232"/>
    </row>
    <row r="17" spans="1:25">
      <c r="A17" s="60"/>
      <c r="H17" s="77"/>
      <c r="I17" s="77"/>
      <c r="J17" s="77"/>
      <c r="K17" s="77"/>
    </row>
    <row r="18" spans="1:25" ht="23.25" customHeight="1">
      <c r="A18" s="60"/>
      <c r="H18" s="77"/>
      <c r="I18" s="77"/>
    </row>
    <row r="19" spans="1:25" s="60" customFormat="1" ht="18.5">
      <c r="A19" s="75"/>
      <c r="E19" s="60" t="s">
        <v>477</v>
      </c>
      <c r="G19" s="77"/>
      <c r="H19" s="65" t="s">
        <v>237</v>
      </c>
      <c r="I19" s="291" t="s">
        <v>472</v>
      </c>
      <c r="J19" s="292"/>
      <c r="K19" s="61"/>
      <c r="L19" s="61"/>
      <c r="M19" s="61"/>
      <c r="N19" s="61"/>
    </row>
    <row r="20" spans="1:25" s="60" customFormat="1" ht="18.75" customHeight="1">
      <c r="A20" s="78"/>
      <c r="G20" s="66" t="s">
        <v>239</v>
      </c>
      <c r="H20" s="67">
        <f>SUM(H22:H141)</f>
        <v>1401</v>
      </c>
      <c r="I20" s="203">
        <f>SUMPRODUCT(I22:I141,H22:H141)</f>
        <v>28848609.714501489</v>
      </c>
      <c r="J20" s="203">
        <f>SUMPRODUCT(J22:J149,H22:H149)</f>
        <v>37503206.000000007</v>
      </c>
      <c r="K20" s="61"/>
      <c r="L20" s="61"/>
      <c r="M20" s="61"/>
      <c r="N20" s="61"/>
    </row>
    <row r="21" spans="1:25" s="60" customFormat="1" ht="93.75" customHeight="1">
      <c r="A21" s="78"/>
      <c r="B21" s="70" t="s">
        <v>6</v>
      </c>
      <c r="C21" s="70" t="s">
        <v>8</v>
      </c>
      <c r="D21" s="70" t="s">
        <v>5</v>
      </c>
      <c r="E21" s="70" t="s">
        <v>9</v>
      </c>
      <c r="F21" s="70" t="s">
        <v>10</v>
      </c>
      <c r="G21" s="79" t="s">
        <v>240</v>
      </c>
      <c r="H21" s="86" t="s">
        <v>241</v>
      </c>
      <c r="I21" s="205" t="s">
        <v>470</v>
      </c>
      <c r="J21" s="205" t="s">
        <v>471</v>
      </c>
      <c r="K21" s="61"/>
      <c r="L21" s="61"/>
      <c r="M21" s="61"/>
    </row>
    <row r="22" spans="1:25" ht="15.5" hidden="1">
      <c r="A22" s="80"/>
      <c r="B22" s="22" t="s">
        <v>242</v>
      </c>
      <c r="C22" s="28" t="s">
        <v>13</v>
      </c>
      <c r="D22" s="23" t="s">
        <v>14</v>
      </c>
      <c r="E22" s="24"/>
      <c r="F22" s="32" t="s">
        <v>15</v>
      </c>
      <c r="G22" s="73"/>
      <c r="H22" s="251">
        <v>0</v>
      </c>
      <c r="I22" s="217">
        <v>0</v>
      </c>
      <c r="J22" s="285"/>
      <c r="K22" s="61"/>
      <c r="L22" s="61"/>
      <c r="M22" s="61"/>
    </row>
    <row r="23" spans="1:25" ht="15.5">
      <c r="A23" s="80"/>
      <c r="B23" s="22" t="s">
        <v>242</v>
      </c>
      <c r="C23" s="22" t="s">
        <v>17</v>
      </c>
      <c r="D23" s="23"/>
      <c r="E23" s="24"/>
      <c r="F23" s="30" t="s">
        <v>18</v>
      </c>
      <c r="G23" s="73" t="s">
        <v>469</v>
      </c>
      <c r="H23" s="252">
        <v>2</v>
      </c>
      <c r="I23" s="217">
        <v>13425.113516720194</v>
      </c>
      <c r="J23" s="218">
        <v>17452.5</v>
      </c>
      <c r="K23" s="61"/>
      <c r="L23" s="61"/>
      <c r="M23" s="61"/>
    </row>
    <row r="24" spans="1:25" ht="31" hidden="1">
      <c r="A24" s="80"/>
      <c r="B24" s="22" t="s">
        <v>243</v>
      </c>
      <c r="C24" s="22" t="s">
        <v>13</v>
      </c>
      <c r="D24" s="23" t="s">
        <v>19</v>
      </c>
      <c r="E24" s="23"/>
      <c r="F24" s="33" t="s">
        <v>20</v>
      </c>
      <c r="G24" s="73"/>
      <c r="H24" s="253">
        <v>0</v>
      </c>
      <c r="I24" s="217">
        <v>0</v>
      </c>
      <c r="J24" s="285"/>
      <c r="K24" s="61"/>
      <c r="L24" s="61"/>
      <c r="M24" s="61"/>
    </row>
    <row r="25" spans="1:25" ht="15.5" hidden="1">
      <c r="A25" s="80"/>
      <c r="B25" s="22">
        <v>1.3</v>
      </c>
      <c r="C25" s="22" t="s">
        <v>13</v>
      </c>
      <c r="D25" s="23" t="s">
        <v>21</v>
      </c>
      <c r="E25" s="23"/>
      <c r="F25" s="33" t="s">
        <v>20</v>
      </c>
      <c r="G25" s="73"/>
      <c r="H25" s="253">
        <v>0</v>
      </c>
      <c r="I25" s="217">
        <v>0</v>
      </c>
      <c r="J25" s="285"/>
      <c r="K25" s="61"/>
      <c r="L25" s="61"/>
      <c r="M25" s="61"/>
    </row>
    <row r="26" spans="1:25" ht="15.5" hidden="1">
      <c r="A26" s="80"/>
      <c r="B26" s="254" t="s">
        <v>22</v>
      </c>
      <c r="C26" s="22" t="s">
        <v>13</v>
      </c>
      <c r="D26" s="23" t="s">
        <v>23</v>
      </c>
      <c r="E26" s="23" t="s">
        <v>24</v>
      </c>
      <c r="F26" s="33" t="s">
        <v>20</v>
      </c>
      <c r="G26" s="73"/>
      <c r="H26" s="253">
        <v>0</v>
      </c>
      <c r="I26" s="217">
        <v>0</v>
      </c>
      <c r="J26" s="285"/>
      <c r="K26" s="61"/>
      <c r="L26" s="61"/>
      <c r="M26" s="61"/>
    </row>
    <row r="27" spans="1:25" ht="31" hidden="1">
      <c r="A27" s="80"/>
      <c r="B27" s="22" t="s">
        <v>25</v>
      </c>
      <c r="C27" s="22" t="s">
        <v>13</v>
      </c>
      <c r="D27" s="23" t="s">
        <v>23</v>
      </c>
      <c r="E27" s="23" t="s">
        <v>26</v>
      </c>
      <c r="F27" s="33" t="s">
        <v>27</v>
      </c>
      <c r="G27" s="73"/>
      <c r="H27" s="253">
        <v>0</v>
      </c>
      <c r="I27" s="217">
        <v>0</v>
      </c>
      <c r="J27" s="285"/>
      <c r="K27" s="61"/>
      <c r="L27" s="61"/>
      <c r="M27" s="61"/>
      <c r="X27"/>
    </row>
    <row r="28" spans="1:25" ht="110.25" hidden="1" customHeight="1">
      <c r="A28" s="80"/>
      <c r="B28" s="22" t="s">
        <v>25</v>
      </c>
      <c r="C28" s="22" t="s">
        <v>17</v>
      </c>
      <c r="D28" s="23" t="s">
        <v>23</v>
      </c>
      <c r="E28" s="23" t="s">
        <v>26</v>
      </c>
      <c r="F28" s="33" t="s">
        <v>28</v>
      </c>
      <c r="G28" s="73"/>
      <c r="H28" s="253">
        <v>0</v>
      </c>
      <c r="I28" s="217">
        <v>0</v>
      </c>
      <c r="J28" s="285"/>
      <c r="K28" s="61"/>
      <c r="L28" s="61"/>
      <c r="M28" s="61"/>
    </row>
    <row r="29" spans="1:25" ht="46.5">
      <c r="A29" s="80"/>
      <c r="B29" s="23" t="s">
        <v>244</v>
      </c>
      <c r="C29" s="23" t="s">
        <v>17</v>
      </c>
      <c r="D29" s="23" t="s">
        <v>29</v>
      </c>
      <c r="E29" s="24"/>
      <c r="F29" s="33" t="s">
        <v>20</v>
      </c>
      <c r="G29" s="73" t="s">
        <v>469</v>
      </c>
      <c r="H29" s="253">
        <v>1</v>
      </c>
      <c r="I29" s="217">
        <v>13425.113516720194</v>
      </c>
      <c r="J29" s="218">
        <v>17452.5</v>
      </c>
      <c r="L29" s="61"/>
      <c r="M29" s="61"/>
    </row>
    <row r="30" spans="1:25" ht="62">
      <c r="A30" s="80"/>
      <c r="B30" s="28" t="s">
        <v>245</v>
      </c>
      <c r="C30" s="28" t="s">
        <v>17</v>
      </c>
      <c r="D30" s="23" t="s">
        <v>30</v>
      </c>
      <c r="E30" s="23"/>
      <c r="F30" s="22" t="s">
        <v>31</v>
      </c>
      <c r="G30" s="73" t="s">
        <v>257</v>
      </c>
      <c r="H30" s="253">
        <v>26</v>
      </c>
      <c r="I30" s="217">
        <v>37559.964977465766</v>
      </c>
      <c r="J30" s="218">
        <v>48828</v>
      </c>
      <c r="K30" s="61"/>
      <c r="L30" s="61"/>
      <c r="M30" s="61"/>
      <c r="Y30"/>
    </row>
    <row r="31" spans="1:25" ht="62">
      <c r="A31" s="80"/>
      <c r="B31" s="23">
        <v>1.7</v>
      </c>
      <c r="C31" s="28" t="s">
        <v>17</v>
      </c>
      <c r="D31" s="23" t="s">
        <v>32</v>
      </c>
      <c r="E31" s="23"/>
      <c r="F31" s="22" t="s">
        <v>31</v>
      </c>
      <c r="G31" s="73" t="s">
        <v>257</v>
      </c>
      <c r="H31" s="253">
        <v>46</v>
      </c>
      <c r="I31" s="217">
        <v>26447.196362323648</v>
      </c>
      <c r="J31" s="218">
        <v>34381.100000000006</v>
      </c>
      <c r="K31" s="61"/>
      <c r="L31" s="61"/>
      <c r="M31" s="61"/>
      <c r="Y31"/>
    </row>
    <row r="32" spans="1:25" ht="46.5" hidden="1">
      <c r="A32" s="80"/>
      <c r="B32" s="23">
        <v>2.1</v>
      </c>
      <c r="C32" s="28" t="s">
        <v>13</v>
      </c>
      <c r="D32" s="23" t="s">
        <v>34</v>
      </c>
      <c r="E32" s="23"/>
      <c r="F32" s="33" t="s">
        <v>20</v>
      </c>
      <c r="G32" s="73"/>
      <c r="H32" s="253">
        <v>0</v>
      </c>
      <c r="I32" s="217">
        <v>0</v>
      </c>
      <c r="J32" s="285"/>
      <c r="K32" s="61"/>
      <c r="L32" s="61"/>
      <c r="M32" s="61"/>
      <c r="Y32"/>
    </row>
    <row r="33" spans="1:27" ht="93" hidden="1">
      <c r="A33" s="80"/>
      <c r="B33" s="22">
        <v>2.2000000000000002</v>
      </c>
      <c r="C33" s="22" t="s">
        <v>13</v>
      </c>
      <c r="D33" s="23" t="s">
        <v>35</v>
      </c>
      <c r="E33" s="23"/>
      <c r="F33" s="33" t="s">
        <v>36</v>
      </c>
      <c r="G33" s="73"/>
      <c r="H33" s="253">
        <v>0</v>
      </c>
      <c r="I33" s="217">
        <v>0</v>
      </c>
      <c r="J33" s="285"/>
      <c r="K33" s="61"/>
      <c r="L33" s="61"/>
      <c r="M33" s="61"/>
      <c r="T33" s="119">
        <v>0.3</v>
      </c>
      <c r="U33" s="92" t="s">
        <v>246</v>
      </c>
      <c r="V33" s="92"/>
      <c r="W33" s="92"/>
      <c r="Z33"/>
    </row>
    <row r="34" spans="1:27" ht="93">
      <c r="A34" s="80"/>
      <c r="B34" s="22">
        <v>2.2000000000000002</v>
      </c>
      <c r="C34" s="22" t="s">
        <v>17</v>
      </c>
      <c r="D34" s="23" t="s">
        <v>35</v>
      </c>
      <c r="E34" s="23"/>
      <c r="F34" s="22" t="s">
        <v>37</v>
      </c>
      <c r="G34" s="73" t="s">
        <v>469</v>
      </c>
      <c r="H34" s="253">
        <v>1</v>
      </c>
      <c r="I34" s="217">
        <v>13425.113516720194</v>
      </c>
      <c r="J34" s="218">
        <v>17452.5</v>
      </c>
      <c r="K34" s="61"/>
      <c r="L34" s="61"/>
      <c r="M34" s="61"/>
    </row>
    <row r="35" spans="1:27" ht="37" hidden="1">
      <c r="A35" s="80"/>
      <c r="B35" s="22" t="s">
        <v>38</v>
      </c>
      <c r="C35" s="22" t="s">
        <v>13</v>
      </c>
      <c r="D35" s="23" t="s">
        <v>40</v>
      </c>
      <c r="E35" s="23" t="s">
        <v>41</v>
      </c>
      <c r="F35" s="33" t="s">
        <v>42</v>
      </c>
      <c r="G35" s="73"/>
      <c r="H35" s="253">
        <v>0</v>
      </c>
      <c r="I35" s="217">
        <v>0</v>
      </c>
      <c r="J35" s="285"/>
      <c r="K35" s="61"/>
      <c r="L35" s="61"/>
      <c r="M35" s="61"/>
      <c r="T35" s="129" t="s">
        <v>252</v>
      </c>
      <c r="U35" s="130" t="s">
        <v>252</v>
      </c>
      <c r="V35" s="130" t="s">
        <v>252</v>
      </c>
      <c r="W35" s="131" t="s">
        <v>252</v>
      </c>
      <c r="X35" s="144" t="s">
        <v>254</v>
      </c>
      <c r="Y35" s="145" t="s">
        <v>254</v>
      </c>
      <c r="Z35"/>
    </row>
    <row r="36" spans="1:27" ht="62">
      <c r="A36" s="80"/>
      <c r="B36" s="22" t="s">
        <v>38</v>
      </c>
      <c r="C36" s="22" t="s">
        <v>17</v>
      </c>
      <c r="D36" s="23" t="s">
        <v>40</v>
      </c>
      <c r="E36" s="23" t="s">
        <v>41</v>
      </c>
      <c r="F36" s="22" t="s">
        <v>43</v>
      </c>
      <c r="G36" s="73" t="s">
        <v>469</v>
      </c>
      <c r="H36" s="253">
        <v>3</v>
      </c>
      <c r="I36" s="217">
        <v>18598.726149115839</v>
      </c>
      <c r="J36" s="218">
        <v>24178.7</v>
      </c>
      <c r="K36" s="61"/>
      <c r="L36" s="61"/>
      <c r="M36" s="61"/>
      <c r="X36" s="147" t="e">
        <f>$T36+#REF!</f>
        <v>#REF!</v>
      </c>
      <c r="Y36" s="148" t="e">
        <f>$T36+#REF!</f>
        <v>#REF!</v>
      </c>
      <c r="Z36"/>
      <c r="AA36" s="83">
        <f>F5/'אומדן הכנסות- מצב קיים'!$N$11</f>
        <v>0.66272788092306201</v>
      </c>
    </row>
    <row r="37" spans="1:27" ht="62" hidden="1">
      <c r="A37" s="80"/>
      <c r="B37" s="22" t="s">
        <v>44</v>
      </c>
      <c r="C37" s="22" t="s">
        <v>13</v>
      </c>
      <c r="D37" s="23" t="s">
        <v>46</v>
      </c>
      <c r="E37" s="23" t="s">
        <v>47</v>
      </c>
      <c r="F37" s="33" t="s">
        <v>48</v>
      </c>
      <c r="G37" s="73"/>
      <c r="H37" s="253">
        <v>0</v>
      </c>
      <c r="I37" s="217">
        <v>0</v>
      </c>
      <c r="J37" s="285"/>
      <c r="K37" s="61"/>
      <c r="L37" s="61"/>
      <c r="M37" s="61"/>
      <c r="T37" s="126" t="e">
        <f>#REF!*T$34*$T$33</f>
        <v>#REF!</v>
      </c>
      <c r="U37" s="122" t="e">
        <f>#REF!*U$34*$T$33</f>
        <v>#REF!</v>
      </c>
      <c r="V37" s="122" t="e">
        <f>#REF!*V$34*$T$33</f>
        <v>#REF!</v>
      </c>
      <c r="W37" s="135" t="e">
        <f>#REF!*W$34*$T$33</f>
        <v>#REF!</v>
      </c>
      <c r="X37" s="147" t="e">
        <f>$T37+#REF!</f>
        <v>#REF!</v>
      </c>
      <c r="Y37" s="148" t="e">
        <f>$T37+#REF!</f>
        <v>#REF!</v>
      </c>
      <c r="Z37" s="179">
        <f>G6/G5-1</f>
        <v>0.38536825971357436</v>
      </c>
      <c r="AA37" s="83">
        <f>F6/'אומדן הכנסות- מצב קיים'!$N$11</f>
        <v>0.91812217105804739</v>
      </c>
    </row>
    <row r="38" spans="1:27" ht="62">
      <c r="A38" s="80"/>
      <c r="B38" s="22" t="s">
        <v>44</v>
      </c>
      <c r="C38" s="22" t="s">
        <v>17</v>
      </c>
      <c r="D38" s="23" t="s">
        <v>46</v>
      </c>
      <c r="E38" s="23" t="s">
        <v>47</v>
      </c>
      <c r="F38" s="22" t="s">
        <v>33</v>
      </c>
      <c r="G38" s="73" t="s">
        <v>469</v>
      </c>
      <c r="H38" s="253">
        <v>5</v>
      </c>
      <c r="I38" s="217">
        <v>18598.726149115839</v>
      </c>
      <c r="J38" s="218">
        <v>24178.7</v>
      </c>
      <c r="K38" s="61"/>
      <c r="L38" s="61"/>
      <c r="M38" s="61"/>
      <c r="X38" s="147" t="e">
        <f>$T38+#REF!</f>
        <v>#REF!</v>
      </c>
      <c r="Y38" s="148" t="e">
        <f>$T38+#REF!</f>
        <v>#REF!</v>
      </c>
      <c r="Z38" s="179">
        <f>G7/G6-1</f>
        <v>0.42198966479115119</v>
      </c>
      <c r="AA38" s="83">
        <f>F7/'אומדן הכנסות- מצב קיים'!$N$11</f>
        <v>1.3055602382601568</v>
      </c>
    </row>
    <row r="39" spans="1:27" ht="62" hidden="1">
      <c r="A39" s="80"/>
      <c r="B39" s="22" t="s">
        <v>49</v>
      </c>
      <c r="C39" s="22" t="s">
        <v>13</v>
      </c>
      <c r="D39" s="23" t="s">
        <v>46</v>
      </c>
      <c r="E39" s="23" t="s">
        <v>51</v>
      </c>
      <c r="F39" s="33" t="s">
        <v>258</v>
      </c>
      <c r="G39" s="73"/>
      <c r="H39" s="253">
        <v>0</v>
      </c>
      <c r="I39" s="217">
        <v>0</v>
      </c>
      <c r="J39" s="285"/>
      <c r="K39" s="61"/>
      <c r="L39" s="61"/>
      <c r="M39" s="61"/>
      <c r="T39" s="128" t="e">
        <f>#REF!*T$34*$T$33</f>
        <v>#REF!</v>
      </c>
      <c r="U39" s="124" t="e">
        <f>#REF!*U$34*$T$33</f>
        <v>#REF!</v>
      </c>
      <c r="V39" s="124" t="e">
        <f>#REF!*V$34*$T$33</f>
        <v>#REF!</v>
      </c>
      <c r="W39" s="139" t="e">
        <f>#REF!*W$34*$T$33</f>
        <v>#REF!</v>
      </c>
      <c r="X39" s="147" t="e">
        <f>$T39+#REF!</f>
        <v>#REF!</v>
      </c>
      <c r="Y39" s="148" t="e">
        <f>$T39+#REF!</f>
        <v>#REF!</v>
      </c>
      <c r="Z39" s="179">
        <f>G8/G7-1</f>
        <v>0.42018701955770377</v>
      </c>
      <c r="AA39" s="83">
        <f>F8/'אומדן הכנסות- מצב קיים'!$N$11</f>
        <v>1.8541397036277376</v>
      </c>
    </row>
    <row r="40" spans="1:27" ht="170.5">
      <c r="A40" s="80"/>
      <c r="B40" s="22" t="s">
        <v>49</v>
      </c>
      <c r="C40" s="22" t="s">
        <v>17</v>
      </c>
      <c r="D40" s="23" t="s">
        <v>46</v>
      </c>
      <c r="E40" s="23" t="s">
        <v>51</v>
      </c>
      <c r="F40" s="22" t="s">
        <v>52</v>
      </c>
      <c r="G40" s="73" t="s">
        <v>469</v>
      </c>
      <c r="H40" s="253">
        <v>9</v>
      </c>
      <c r="I40" s="217">
        <v>13425.113516720194</v>
      </c>
      <c r="J40" s="218">
        <v>17452.5</v>
      </c>
      <c r="K40" s="61"/>
      <c r="L40" s="61"/>
      <c r="M40" s="61"/>
    </row>
    <row r="41" spans="1:27" ht="15.5" hidden="1">
      <c r="A41" s="80"/>
      <c r="B41" s="22">
        <v>2.4</v>
      </c>
      <c r="C41" s="22" t="s">
        <v>13</v>
      </c>
      <c r="D41" s="23" t="s">
        <v>53</v>
      </c>
      <c r="E41" s="23"/>
      <c r="F41" s="33" t="s">
        <v>54</v>
      </c>
      <c r="G41" s="73"/>
      <c r="H41" s="253">
        <v>0</v>
      </c>
      <c r="I41" s="217">
        <v>0</v>
      </c>
      <c r="J41" s="285"/>
      <c r="K41" s="61"/>
      <c r="L41" s="61"/>
      <c r="M41" s="61"/>
      <c r="X41"/>
      <c r="Y41"/>
      <c r="AA41" s="119">
        <f>AVERAGE(AA36:AA40)</f>
        <v>1.1851374984672509</v>
      </c>
    </row>
    <row r="42" spans="1:27" ht="93">
      <c r="A42" s="80"/>
      <c r="B42" s="22">
        <v>2.4</v>
      </c>
      <c r="C42" s="22" t="s">
        <v>17</v>
      </c>
      <c r="D42" s="23" t="s">
        <v>53</v>
      </c>
      <c r="E42" s="23"/>
      <c r="F42" s="22" t="s">
        <v>55</v>
      </c>
      <c r="G42" s="73" t="s">
        <v>469</v>
      </c>
      <c r="H42" s="253">
        <v>4</v>
      </c>
      <c r="I42" s="217">
        <v>13425.113516720194</v>
      </c>
      <c r="J42" s="218">
        <v>17452.5</v>
      </c>
      <c r="K42" s="61"/>
      <c r="L42" s="61"/>
      <c r="M42" s="61"/>
    </row>
    <row r="43" spans="1:27" ht="108.5" hidden="1">
      <c r="A43" s="80"/>
      <c r="B43" s="22" t="s">
        <v>56</v>
      </c>
      <c r="C43" s="22" t="s">
        <v>13</v>
      </c>
      <c r="D43" s="23" t="s">
        <v>58</v>
      </c>
      <c r="E43" s="23" t="s">
        <v>59</v>
      </c>
      <c r="F43" s="33" t="s">
        <v>20</v>
      </c>
      <c r="G43" s="73"/>
      <c r="H43" s="253">
        <v>0</v>
      </c>
      <c r="I43" s="217">
        <v>0</v>
      </c>
      <c r="J43" s="285"/>
      <c r="K43" s="61"/>
      <c r="L43" s="61"/>
      <c r="M43" s="61"/>
      <c r="X43"/>
      <c r="Y43"/>
    </row>
    <row r="44" spans="1:27" ht="93" hidden="1">
      <c r="A44" s="80"/>
      <c r="B44" s="22" t="s">
        <v>60</v>
      </c>
      <c r="C44" s="22" t="s">
        <v>13</v>
      </c>
      <c r="D44" s="23" t="s">
        <v>58</v>
      </c>
      <c r="E44" s="23" t="s">
        <v>62</v>
      </c>
      <c r="F44" s="33" t="s">
        <v>63</v>
      </c>
      <c r="G44" s="73"/>
      <c r="H44" s="253">
        <v>0</v>
      </c>
      <c r="I44" s="217">
        <v>0</v>
      </c>
      <c r="J44" s="285"/>
      <c r="K44" s="61"/>
      <c r="L44" s="61"/>
      <c r="M44" s="61"/>
      <c r="X44"/>
      <c r="Y44"/>
    </row>
    <row r="45" spans="1:27" ht="139.5">
      <c r="A45" s="80"/>
      <c r="B45" s="22" t="s">
        <v>60</v>
      </c>
      <c r="C45" s="22" t="s">
        <v>17</v>
      </c>
      <c r="D45" s="23" t="s">
        <v>58</v>
      </c>
      <c r="E45" s="23" t="s">
        <v>62</v>
      </c>
      <c r="F45" s="22" t="s">
        <v>64</v>
      </c>
      <c r="G45" s="73" t="s">
        <v>257</v>
      </c>
      <c r="H45" s="253">
        <v>17</v>
      </c>
      <c r="I45" s="217">
        <v>18598.726149115839</v>
      </c>
      <c r="J45" s="218">
        <v>24178.7</v>
      </c>
      <c r="K45" s="61"/>
      <c r="L45" s="61"/>
      <c r="M45" s="61"/>
      <c r="X45"/>
      <c r="Y45"/>
    </row>
    <row r="46" spans="1:27" ht="62" hidden="1">
      <c r="A46" s="80"/>
      <c r="B46" s="22">
        <v>2.6</v>
      </c>
      <c r="C46" s="22" t="s">
        <v>13</v>
      </c>
      <c r="D46" s="23" t="s">
        <v>65</v>
      </c>
      <c r="E46" s="23"/>
      <c r="F46" s="33" t="s">
        <v>66</v>
      </c>
      <c r="G46" s="73"/>
      <c r="H46" s="253">
        <v>0</v>
      </c>
      <c r="I46" s="217">
        <v>0</v>
      </c>
      <c r="J46" s="285"/>
      <c r="K46" s="61"/>
      <c r="L46" s="61"/>
      <c r="M46" s="61"/>
      <c r="X46"/>
      <c r="Y46"/>
    </row>
    <row r="47" spans="1:27" ht="124">
      <c r="A47" s="80"/>
      <c r="B47" s="22">
        <v>2.6</v>
      </c>
      <c r="C47" s="22" t="s">
        <v>17</v>
      </c>
      <c r="D47" s="23" t="s">
        <v>65</v>
      </c>
      <c r="E47" s="23"/>
      <c r="F47" s="22" t="s">
        <v>67</v>
      </c>
      <c r="G47" s="73" t="s">
        <v>469</v>
      </c>
      <c r="H47" s="253">
        <v>50</v>
      </c>
      <c r="I47" s="217">
        <v>13425.113516720194</v>
      </c>
      <c r="J47" s="218">
        <v>17452.5</v>
      </c>
      <c r="K47" s="61"/>
      <c r="L47" s="61"/>
      <c r="M47" s="61"/>
    </row>
    <row r="48" spans="1:27" ht="46.5">
      <c r="A48" s="80"/>
      <c r="B48" s="22">
        <v>2.7</v>
      </c>
      <c r="C48" s="28" t="s">
        <v>17</v>
      </c>
      <c r="D48" s="23" t="s">
        <v>68</v>
      </c>
      <c r="E48" s="23"/>
      <c r="F48" s="33"/>
      <c r="G48" s="73" t="s">
        <v>469</v>
      </c>
      <c r="H48" s="253">
        <v>4</v>
      </c>
      <c r="I48" s="217">
        <v>18598.726149115839</v>
      </c>
      <c r="J48" s="218">
        <v>24178.7</v>
      </c>
      <c r="K48" s="61"/>
      <c r="L48" s="61"/>
      <c r="M48" s="61"/>
    </row>
    <row r="49" spans="1:13" ht="62" hidden="1">
      <c r="A49" s="80"/>
      <c r="B49" s="22" t="s">
        <v>69</v>
      </c>
      <c r="C49" s="22" t="s">
        <v>13</v>
      </c>
      <c r="D49" s="23" t="s">
        <v>71</v>
      </c>
      <c r="E49" s="23" t="s">
        <v>72</v>
      </c>
      <c r="F49" s="33" t="s">
        <v>73</v>
      </c>
      <c r="G49" s="73"/>
      <c r="H49" s="253">
        <v>0</v>
      </c>
      <c r="I49" s="217">
        <v>0</v>
      </c>
      <c r="J49" s="285"/>
      <c r="K49" s="61"/>
      <c r="L49" s="61"/>
      <c r="M49" s="61"/>
    </row>
    <row r="50" spans="1:13" ht="77.5" hidden="1">
      <c r="A50" s="80"/>
      <c r="B50" s="22" t="s">
        <v>69</v>
      </c>
      <c r="C50" s="22" t="s">
        <v>17</v>
      </c>
      <c r="D50" s="23" t="s">
        <v>71</v>
      </c>
      <c r="E50" s="23" t="s">
        <v>72</v>
      </c>
      <c r="F50" s="33" t="s">
        <v>74</v>
      </c>
      <c r="G50" s="73"/>
      <c r="H50" s="253">
        <v>0</v>
      </c>
      <c r="I50" s="217">
        <v>0</v>
      </c>
      <c r="J50" s="285"/>
      <c r="K50" s="61"/>
      <c r="L50" s="61"/>
      <c r="M50" s="61"/>
    </row>
    <row r="51" spans="1:13" ht="31" hidden="1">
      <c r="A51" s="80"/>
      <c r="B51" s="22" t="s">
        <v>75</v>
      </c>
      <c r="C51" s="22" t="s">
        <v>13</v>
      </c>
      <c r="D51" s="23" t="s">
        <v>71</v>
      </c>
      <c r="E51" s="23" t="s">
        <v>264</v>
      </c>
      <c r="F51" s="33" t="s">
        <v>76</v>
      </c>
      <c r="G51" s="73"/>
      <c r="H51" s="253">
        <v>0</v>
      </c>
      <c r="I51" s="217">
        <v>0</v>
      </c>
      <c r="J51" s="285"/>
      <c r="K51" s="61"/>
      <c r="L51" s="61"/>
      <c r="M51" s="61"/>
    </row>
    <row r="52" spans="1:13" ht="31" hidden="1">
      <c r="A52" s="80"/>
      <c r="B52" s="22" t="s">
        <v>75</v>
      </c>
      <c r="C52" s="22" t="s">
        <v>17</v>
      </c>
      <c r="D52" s="23" t="s">
        <v>71</v>
      </c>
      <c r="E52" s="23" t="s">
        <v>264</v>
      </c>
      <c r="F52" s="33" t="s">
        <v>77</v>
      </c>
      <c r="G52" s="73"/>
      <c r="H52" s="253">
        <v>0</v>
      </c>
      <c r="I52" s="217">
        <v>0</v>
      </c>
      <c r="J52" s="285"/>
      <c r="K52" s="61"/>
      <c r="L52" s="61"/>
      <c r="M52" s="61"/>
    </row>
    <row r="53" spans="1:13" ht="31" hidden="1">
      <c r="A53" s="80"/>
      <c r="B53" s="22" t="s">
        <v>78</v>
      </c>
      <c r="C53" s="22" t="s">
        <v>13</v>
      </c>
      <c r="D53" s="23" t="s">
        <v>71</v>
      </c>
      <c r="E53" s="23" t="s">
        <v>79</v>
      </c>
      <c r="F53" s="33" t="s">
        <v>76</v>
      </c>
      <c r="G53" s="73"/>
      <c r="H53" s="253">
        <v>0</v>
      </c>
      <c r="I53" s="217">
        <v>0</v>
      </c>
      <c r="J53" s="285"/>
      <c r="K53" s="61"/>
      <c r="L53" s="61"/>
      <c r="M53" s="61"/>
    </row>
    <row r="54" spans="1:13" ht="31" hidden="1">
      <c r="A54" s="80"/>
      <c r="B54" s="22" t="s">
        <v>78</v>
      </c>
      <c r="C54" s="22" t="s">
        <v>17</v>
      </c>
      <c r="D54" s="23" t="s">
        <v>71</v>
      </c>
      <c r="E54" s="23" t="s">
        <v>79</v>
      </c>
      <c r="F54" s="33" t="s">
        <v>80</v>
      </c>
      <c r="G54" s="73"/>
      <c r="H54" s="253">
        <v>0</v>
      </c>
      <c r="I54" s="217">
        <v>0</v>
      </c>
      <c r="J54" s="285"/>
      <c r="K54" s="61"/>
      <c r="L54" s="61"/>
      <c r="M54" s="61"/>
    </row>
    <row r="55" spans="1:13" ht="31" hidden="1">
      <c r="A55" s="80"/>
      <c r="B55" s="22">
        <v>3.2</v>
      </c>
      <c r="C55" s="22" t="s">
        <v>13</v>
      </c>
      <c r="D55" s="23" t="s">
        <v>81</v>
      </c>
      <c r="E55" s="23"/>
      <c r="F55" s="33" t="s">
        <v>82</v>
      </c>
      <c r="G55" s="73"/>
      <c r="H55" s="253">
        <v>0</v>
      </c>
      <c r="I55" s="217">
        <v>0</v>
      </c>
      <c r="J55" s="285"/>
      <c r="K55" s="61"/>
      <c r="L55" s="61"/>
      <c r="M55" s="61"/>
    </row>
    <row r="56" spans="1:13" ht="77.5" hidden="1">
      <c r="A56" s="80"/>
      <c r="B56" s="22">
        <v>3.2</v>
      </c>
      <c r="C56" s="22" t="s">
        <v>17</v>
      </c>
      <c r="D56" s="23" t="s">
        <v>81</v>
      </c>
      <c r="E56" s="23"/>
      <c r="F56" s="33" t="s">
        <v>83</v>
      </c>
      <c r="G56" s="73"/>
      <c r="H56" s="253">
        <v>0</v>
      </c>
      <c r="I56" s="217">
        <v>0</v>
      </c>
      <c r="J56" s="285"/>
      <c r="K56" s="61"/>
      <c r="L56" s="61"/>
      <c r="M56" s="61"/>
    </row>
    <row r="57" spans="1:13" ht="46.5" hidden="1">
      <c r="A57" s="80"/>
      <c r="B57" s="22">
        <v>3.3</v>
      </c>
      <c r="C57" s="22" t="s">
        <v>13</v>
      </c>
      <c r="D57" s="23" t="s">
        <v>84</v>
      </c>
      <c r="E57" s="23"/>
      <c r="F57" s="33" t="s">
        <v>82</v>
      </c>
      <c r="G57" s="73"/>
      <c r="H57" s="253">
        <v>0</v>
      </c>
      <c r="I57" s="217">
        <v>0</v>
      </c>
      <c r="J57" s="285"/>
      <c r="K57" s="61"/>
      <c r="L57" s="61"/>
      <c r="M57" s="61"/>
    </row>
    <row r="58" spans="1:13" ht="46.5" hidden="1">
      <c r="A58" s="80"/>
      <c r="B58" s="22">
        <v>3.3</v>
      </c>
      <c r="C58" s="22" t="s">
        <v>17</v>
      </c>
      <c r="D58" s="23" t="s">
        <v>84</v>
      </c>
      <c r="E58" s="23"/>
      <c r="F58" s="33" t="s">
        <v>85</v>
      </c>
      <c r="G58" s="73"/>
      <c r="H58" s="253">
        <v>0</v>
      </c>
      <c r="I58" s="217">
        <v>0</v>
      </c>
      <c r="J58" s="285"/>
      <c r="K58" s="61"/>
      <c r="L58" s="61"/>
      <c r="M58" s="61"/>
    </row>
    <row r="59" spans="1:13" ht="62" hidden="1">
      <c r="A59" s="80"/>
      <c r="B59" s="22">
        <v>3.4</v>
      </c>
      <c r="C59" s="22" t="s">
        <v>13</v>
      </c>
      <c r="D59" s="23" t="s">
        <v>86</v>
      </c>
      <c r="E59" s="23"/>
      <c r="F59" s="33" t="s">
        <v>87</v>
      </c>
      <c r="G59" s="73"/>
      <c r="H59" s="253">
        <v>0</v>
      </c>
      <c r="I59" s="217">
        <v>0</v>
      </c>
      <c r="J59" s="285"/>
      <c r="K59" s="61"/>
      <c r="L59" s="61"/>
      <c r="M59" s="61"/>
    </row>
    <row r="60" spans="1:13" ht="155">
      <c r="A60" s="80"/>
      <c r="B60" s="22">
        <v>3.4</v>
      </c>
      <c r="C60" s="22" t="s">
        <v>17</v>
      </c>
      <c r="D60" s="23" t="s">
        <v>86</v>
      </c>
      <c r="E60" s="23"/>
      <c r="F60" s="22" t="s">
        <v>88</v>
      </c>
      <c r="G60" s="73" t="s">
        <v>469</v>
      </c>
      <c r="H60" s="253">
        <v>3</v>
      </c>
      <c r="I60" s="217">
        <v>13425.113516720194</v>
      </c>
      <c r="J60" s="218">
        <v>17452.5</v>
      </c>
      <c r="K60" s="61"/>
      <c r="L60" s="61"/>
      <c r="M60" s="61"/>
    </row>
    <row r="61" spans="1:13" ht="108.5" hidden="1">
      <c r="A61" s="81"/>
      <c r="B61" s="22" t="s">
        <v>89</v>
      </c>
      <c r="C61" s="22" t="s">
        <v>13</v>
      </c>
      <c r="D61" s="23" t="s">
        <v>265</v>
      </c>
      <c r="E61" s="23" t="s">
        <v>91</v>
      </c>
      <c r="F61" s="33" t="s">
        <v>20</v>
      </c>
      <c r="G61" s="73"/>
      <c r="H61" s="253">
        <v>0</v>
      </c>
      <c r="I61" s="217">
        <v>0</v>
      </c>
      <c r="J61" s="285"/>
      <c r="K61" s="61"/>
      <c r="L61" s="61"/>
      <c r="M61" s="61"/>
    </row>
    <row r="62" spans="1:13" ht="108.5" hidden="1">
      <c r="A62" s="81"/>
      <c r="B62" s="22" t="s">
        <v>92</v>
      </c>
      <c r="C62" s="22" t="s">
        <v>13</v>
      </c>
      <c r="D62" s="23" t="s">
        <v>265</v>
      </c>
      <c r="E62" s="23" t="s">
        <v>94</v>
      </c>
      <c r="F62" s="33" t="s">
        <v>20</v>
      </c>
      <c r="G62" s="73"/>
      <c r="H62" s="253">
        <v>0</v>
      </c>
      <c r="I62" s="217">
        <v>0</v>
      </c>
      <c r="J62" s="285"/>
      <c r="K62" s="61"/>
      <c r="L62" s="61"/>
      <c r="M62" s="61"/>
    </row>
    <row r="63" spans="1:13" ht="108.5" hidden="1">
      <c r="A63" s="80"/>
      <c r="B63" s="22" t="s">
        <v>95</v>
      </c>
      <c r="C63" s="22" t="s">
        <v>13</v>
      </c>
      <c r="D63" s="23" t="s">
        <v>265</v>
      </c>
      <c r="E63" s="23" t="s">
        <v>97</v>
      </c>
      <c r="F63" s="33" t="s">
        <v>20</v>
      </c>
      <c r="G63" s="73"/>
      <c r="H63" s="253">
        <v>0</v>
      </c>
      <c r="I63" s="217">
        <v>0</v>
      </c>
      <c r="J63" s="285"/>
      <c r="K63" s="61"/>
      <c r="L63" s="61"/>
      <c r="M63" s="61"/>
    </row>
    <row r="64" spans="1:13" ht="108.5" hidden="1">
      <c r="A64" s="80"/>
      <c r="B64" s="22" t="s">
        <v>98</v>
      </c>
      <c r="C64" s="22" t="s">
        <v>13</v>
      </c>
      <c r="D64" s="23" t="s">
        <v>265</v>
      </c>
      <c r="E64" s="23" t="s">
        <v>100</v>
      </c>
      <c r="F64" s="33" t="s">
        <v>20</v>
      </c>
      <c r="G64" s="73"/>
      <c r="H64" s="253">
        <v>0</v>
      </c>
      <c r="I64" s="217">
        <v>0</v>
      </c>
      <c r="J64" s="285"/>
      <c r="K64" s="61"/>
      <c r="L64" s="61"/>
      <c r="M64" s="61"/>
    </row>
    <row r="65" spans="1:13" ht="108.5" hidden="1">
      <c r="A65" s="80"/>
      <c r="B65" s="22" t="s">
        <v>101</v>
      </c>
      <c r="C65" s="22" t="s">
        <v>13</v>
      </c>
      <c r="D65" s="23" t="s">
        <v>265</v>
      </c>
      <c r="E65" s="23" t="s">
        <v>103</v>
      </c>
      <c r="F65" s="33" t="s">
        <v>20</v>
      </c>
      <c r="G65" s="73"/>
      <c r="H65" s="253">
        <v>0</v>
      </c>
      <c r="I65" s="217">
        <v>0</v>
      </c>
      <c r="J65" s="285"/>
      <c r="K65" s="61"/>
      <c r="L65" s="61"/>
      <c r="M65" s="61"/>
    </row>
    <row r="66" spans="1:13" ht="108.5" hidden="1">
      <c r="A66" s="80"/>
      <c r="B66" s="22" t="s">
        <v>104</v>
      </c>
      <c r="C66" s="22" t="s">
        <v>13</v>
      </c>
      <c r="D66" s="23" t="s">
        <v>265</v>
      </c>
      <c r="E66" s="23" t="s">
        <v>106</v>
      </c>
      <c r="F66" s="33" t="s">
        <v>20</v>
      </c>
      <c r="G66" s="73" t="s">
        <v>468</v>
      </c>
      <c r="H66" s="253">
        <v>0</v>
      </c>
      <c r="I66" s="217">
        <v>0</v>
      </c>
      <c r="J66" s="285"/>
      <c r="K66" s="61"/>
      <c r="L66" s="61"/>
      <c r="M66" s="61"/>
    </row>
    <row r="67" spans="1:13" ht="108.5" hidden="1">
      <c r="A67" s="80"/>
      <c r="B67" s="22" t="s">
        <v>107</v>
      </c>
      <c r="C67" s="22" t="s">
        <v>13</v>
      </c>
      <c r="D67" s="23" t="s">
        <v>265</v>
      </c>
      <c r="E67" s="23" t="s">
        <v>109</v>
      </c>
      <c r="F67" s="33" t="s">
        <v>20</v>
      </c>
      <c r="G67" s="73"/>
      <c r="H67" s="253">
        <v>0</v>
      </c>
      <c r="I67" s="217">
        <v>0</v>
      </c>
      <c r="J67" s="285"/>
      <c r="K67" s="61"/>
      <c r="L67" s="61"/>
      <c r="M67" s="61"/>
    </row>
    <row r="68" spans="1:13" ht="108.5" hidden="1">
      <c r="A68" s="81"/>
      <c r="B68" s="22" t="s">
        <v>110</v>
      </c>
      <c r="C68" s="22" t="s">
        <v>13</v>
      </c>
      <c r="D68" s="23" t="s">
        <v>265</v>
      </c>
      <c r="E68" s="23" t="s">
        <v>112</v>
      </c>
      <c r="F68" s="33" t="s">
        <v>20</v>
      </c>
      <c r="G68" s="73"/>
      <c r="H68" s="253">
        <v>0</v>
      </c>
      <c r="I68" s="217">
        <v>0</v>
      </c>
      <c r="J68" s="285"/>
      <c r="K68" s="61"/>
      <c r="L68" s="61"/>
      <c r="M68" s="61"/>
    </row>
    <row r="69" spans="1:13" ht="108.5" hidden="1">
      <c r="A69" s="80"/>
      <c r="B69" s="22" t="s">
        <v>113</v>
      </c>
      <c r="C69" s="22" t="s">
        <v>13</v>
      </c>
      <c r="D69" s="23" t="s">
        <v>265</v>
      </c>
      <c r="E69" s="23" t="s">
        <v>115</v>
      </c>
      <c r="F69" s="33" t="s">
        <v>20</v>
      </c>
      <c r="G69" s="73"/>
      <c r="H69" s="253">
        <v>0</v>
      </c>
      <c r="I69" s="217">
        <v>0</v>
      </c>
      <c r="J69" s="285"/>
      <c r="K69" s="61"/>
      <c r="L69" s="61"/>
      <c r="M69" s="61"/>
    </row>
    <row r="70" spans="1:13" ht="108.5" hidden="1">
      <c r="A70" s="80"/>
      <c r="B70" s="22" t="s">
        <v>116</v>
      </c>
      <c r="C70" s="22" t="s">
        <v>13</v>
      </c>
      <c r="D70" s="23" t="s">
        <v>265</v>
      </c>
      <c r="E70" s="23" t="s">
        <v>118</v>
      </c>
      <c r="F70" s="33" t="s">
        <v>20</v>
      </c>
      <c r="G70" s="73"/>
      <c r="H70" s="253">
        <v>0</v>
      </c>
      <c r="I70" s="217">
        <v>0</v>
      </c>
      <c r="J70" s="285"/>
      <c r="K70" s="61"/>
      <c r="L70" s="61"/>
      <c r="M70" s="61"/>
    </row>
    <row r="71" spans="1:13" ht="108.5" hidden="1">
      <c r="A71" s="80"/>
      <c r="B71" s="22" t="s">
        <v>119</v>
      </c>
      <c r="C71" s="22" t="s">
        <v>13</v>
      </c>
      <c r="D71" s="23" t="s">
        <v>265</v>
      </c>
      <c r="E71" s="23" t="s">
        <v>121</v>
      </c>
      <c r="F71" s="33" t="s">
        <v>20</v>
      </c>
      <c r="G71" s="73"/>
      <c r="H71" s="253">
        <v>0</v>
      </c>
      <c r="I71" s="217">
        <v>0</v>
      </c>
      <c r="J71" s="285"/>
      <c r="K71" s="61"/>
      <c r="L71" s="61"/>
      <c r="M71" s="61"/>
    </row>
    <row r="72" spans="1:13" ht="108.5" hidden="1">
      <c r="A72" s="81"/>
      <c r="B72" s="22" t="s">
        <v>122</v>
      </c>
      <c r="C72" s="22" t="s">
        <v>13</v>
      </c>
      <c r="D72" s="23" t="s">
        <v>124</v>
      </c>
      <c r="E72" s="23" t="s">
        <v>125</v>
      </c>
      <c r="F72" s="33" t="s">
        <v>20</v>
      </c>
      <c r="G72" s="73"/>
      <c r="H72" s="253">
        <v>0</v>
      </c>
      <c r="I72" s="217">
        <v>0</v>
      </c>
      <c r="J72" s="285"/>
      <c r="K72" s="61"/>
      <c r="L72" s="61"/>
      <c r="M72" s="61"/>
    </row>
    <row r="73" spans="1:13" ht="124" hidden="1">
      <c r="A73" s="81"/>
      <c r="B73" s="22" t="s">
        <v>126</v>
      </c>
      <c r="C73" s="22" t="s">
        <v>13</v>
      </c>
      <c r="D73" s="23" t="s">
        <v>124</v>
      </c>
      <c r="E73" s="23" t="s">
        <v>128</v>
      </c>
      <c r="F73" s="33" t="s">
        <v>20</v>
      </c>
      <c r="G73" s="73"/>
      <c r="H73" s="253">
        <v>0</v>
      </c>
      <c r="I73" s="217">
        <v>0</v>
      </c>
      <c r="J73" s="285"/>
      <c r="K73" s="61"/>
      <c r="L73" s="61"/>
      <c r="M73" s="61"/>
    </row>
    <row r="74" spans="1:13" ht="93" hidden="1">
      <c r="A74" s="80"/>
      <c r="B74" s="22" t="s">
        <v>129</v>
      </c>
      <c r="C74" s="22" t="s">
        <v>13</v>
      </c>
      <c r="D74" s="23" t="s">
        <v>124</v>
      </c>
      <c r="E74" s="23" t="s">
        <v>131</v>
      </c>
      <c r="F74" s="33" t="s">
        <v>20</v>
      </c>
      <c r="G74" s="73"/>
      <c r="H74" s="253">
        <v>0</v>
      </c>
      <c r="I74" s="217">
        <v>0</v>
      </c>
      <c r="J74" s="285"/>
      <c r="K74" s="61"/>
      <c r="L74" s="61"/>
      <c r="M74" s="61"/>
    </row>
    <row r="75" spans="1:13" ht="93" hidden="1">
      <c r="A75" s="81"/>
      <c r="B75" s="22" t="s">
        <v>132</v>
      </c>
      <c r="C75" s="22" t="s">
        <v>13</v>
      </c>
      <c r="D75" s="23" t="s">
        <v>124</v>
      </c>
      <c r="E75" s="23" t="s">
        <v>134</v>
      </c>
      <c r="F75" s="33" t="s">
        <v>20</v>
      </c>
      <c r="G75" s="73"/>
      <c r="H75" s="253">
        <v>0</v>
      </c>
      <c r="I75" s="217">
        <v>0</v>
      </c>
      <c r="J75" s="285"/>
      <c r="K75" s="61"/>
      <c r="L75" s="61"/>
      <c r="M75" s="61"/>
    </row>
    <row r="76" spans="1:13" ht="93" hidden="1">
      <c r="A76" s="81"/>
      <c r="B76" s="22" t="s">
        <v>135</v>
      </c>
      <c r="C76" s="22" t="s">
        <v>13</v>
      </c>
      <c r="D76" s="23" t="s">
        <v>124</v>
      </c>
      <c r="E76" s="23" t="s">
        <v>137</v>
      </c>
      <c r="F76" s="33" t="s">
        <v>20</v>
      </c>
      <c r="G76" s="73"/>
      <c r="H76" s="253">
        <v>0</v>
      </c>
      <c r="I76" s="217">
        <v>0</v>
      </c>
      <c r="J76" s="285"/>
      <c r="K76" s="61"/>
      <c r="L76" s="61"/>
      <c r="M76" s="61"/>
    </row>
    <row r="77" spans="1:13" ht="62" hidden="1">
      <c r="A77" s="80"/>
      <c r="B77" s="22">
        <v>4.3</v>
      </c>
      <c r="C77" s="22" t="s">
        <v>13</v>
      </c>
      <c r="D77" s="23" t="s">
        <v>138</v>
      </c>
      <c r="E77" s="23"/>
      <c r="F77" s="33" t="s">
        <v>20</v>
      </c>
      <c r="G77" s="73"/>
      <c r="H77" s="253">
        <v>0</v>
      </c>
      <c r="I77" s="217">
        <v>0</v>
      </c>
      <c r="J77" s="285"/>
      <c r="K77" s="61"/>
      <c r="L77" s="61"/>
      <c r="M77" s="61"/>
    </row>
    <row r="78" spans="1:13" ht="46.5" hidden="1">
      <c r="A78" s="80"/>
      <c r="B78" s="22">
        <v>4.4000000000000004</v>
      </c>
      <c r="C78" s="22" t="s">
        <v>13</v>
      </c>
      <c r="D78" s="23" t="s">
        <v>139</v>
      </c>
      <c r="E78" s="23"/>
      <c r="F78" s="33" t="s">
        <v>20</v>
      </c>
      <c r="G78" s="73"/>
      <c r="H78" s="253">
        <v>0</v>
      </c>
      <c r="I78" s="217">
        <v>0</v>
      </c>
      <c r="J78" s="285"/>
      <c r="K78" s="61"/>
      <c r="L78" s="61"/>
      <c r="M78" s="61"/>
    </row>
    <row r="79" spans="1:13" ht="31">
      <c r="A79" s="80"/>
      <c r="B79" s="22">
        <v>4.5</v>
      </c>
      <c r="C79" s="22" t="s">
        <v>13</v>
      </c>
      <c r="D79" s="23" t="s">
        <v>140</v>
      </c>
      <c r="E79" s="23"/>
      <c r="F79" s="33" t="s">
        <v>20</v>
      </c>
      <c r="G79" s="73" t="s">
        <v>257</v>
      </c>
      <c r="H79" s="253">
        <v>1</v>
      </c>
      <c r="I79" s="217">
        <v>37559.964977465766</v>
      </c>
      <c r="J79" s="218">
        <v>48828</v>
      </c>
      <c r="K79" s="61"/>
      <c r="L79" s="61"/>
      <c r="M79" s="61"/>
    </row>
    <row r="80" spans="1:13" ht="15.5" hidden="1">
      <c r="A80" s="80"/>
      <c r="B80" s="22">
        <v>4.5999999999999996</v>
      </c>
      <c r="C80" s="22" t="s">
        <v>13</v>
      </c>
      <c r="D80" s="23" t="s">
        <v>266</v>
      </c>
      <c r="E80" s="23"/>
      <c r="F80" s="33" t="s">
        <v>20</v>
      </c>
      <c r="G80" s="73"/>
      <c r="H80" s="253">
        <v>0</v>
      </c>
      <c r="I80" s="217">
        <v>0</v>
      </c>
      <c r="J80" s="285"/>
      <c r="K80" s="61"/>
      <c r="L80" s="61"/>
      <c r="M80" s="61"/>
    </row>
    <row r="81" spans="1:17" ht="77.5">
      <c r="A81" s="81"/>
      <c r="B81" s="22" t="s">
        <v>141</v>
      </c>
      <c r="C81" s="22" t="s">
        <v>17</v>
      </c>
      <c r="D81" s="23" t="s">
        <v>142</v>
      </c>
      <c r="E81" s="23" t="s">
        <v>143</v>
      </c>
      <c r="F81" s="22" t="s">
        <v>144</v>
      </c>
      <c r="G81" s="73" t="s">
        <v>468</v>
      </c>
      <c r="H81" s="253">
        <v>1</v>
      </c>
      <c r="I81" s="217">
        <v>56984.778052680325</v>
      </c>
      <c r="J81" s="218">
        <v>74080.5</v>
      </c>
      <c r="K81" s="61"/>
      <c r="L81" s="61"/>
      <c r="M81" s="61"/>
    </row>
    <row r="82" spans="1:17" ht="124">
      <c r="A82" s="81"/>
      <c r="B82" s="22" t="s">
        <v>145</v>
      </c>
      <c r="C82" s="22" t="s">
        <v>17</v>
      </c>
      <c r="D82" s="23" t="s">
        <v>146</v>
      </c>
      <c r="E82" s="25" t="s">
        <v>147</v>
      </c>
      <c r="F82" s="22" t="s">
        <v>148</v>
      </c>
      <c r="G82" s="73" t="s">
        <v>468</v>
      </c>
      <c r="H82" s="253">
        <v>15</v>
      </c>
      <c r="I82" s="217">
        <v>56984.778052680325</v>
      </c>
      <c r="J82" s="218">
        <v>74080.5</v>
      </c>
      <c r="K82" s="61"/>
      <c r="L82" s="61"/>
      <c r="M82" s="61"/>
    </row>
    <row r="83" spans="1:17" ht="124">
      <c r="A83" s="81"/>
      <c r="B83" s="22" t="s">
        <v>149</v>
      </c>
      <c r="C83" s="22" t="s">
        <v>17</v>
      </c>
      <c r="D83" s="23" t="s">
        <v>146</v>
      </c>
      <c r="E83" s="25" t="s">
        <v>150</v>
      </c>
      <c r="F83" s="22" t="s">
        <v>20</v>
      </c>
      <c r="G83" s="73" t="s">
        <v>257</v>
      </c>
      <c r="H83" s="253">
        <v>34</v>
      </c>
      <c r="I83" s="217">
        <v>37559.964977465766</v>
      </c>
      <c r="J83" s="218">
        <v>48828</v>
      </c>
      <c r="K83" s="61"/>
      <c r="L83" s="61"/>
      <c r="M83" s="61"/>
    </row>
    <row r="84" spans="1:17" s="29" customFormat="1" ht="124">
      <c r="A84" s="81"/>
      <c r="B84" s="22" t="s">
        <v>151</v>
      </c>
      <c r="C84" s="20" t="s">
        <v>13</v>
      </c>
      <c r="D84" s="23" t="s">
        <v>146</v>
      </c>
      <c r="E84" s="21" t="s">
        <v>152</v>
      </c>
      <c r="G84" s="73" t="s">
        <v>468</v>
      </c>
      <c r="H84" s="253">
        <v>1</v>
      </c>
      <c r="I84" s="217">
        <v>56984.778052680325</v>
      </c>
      <c r="J84" s="218">
        <v>74080.5</v>
      </c>
      <c r="K84" s="61"/>
      <c r="L84" s="61"/>
      <c r="M84" s="61"/>
      <c r="N84" s="61"/>
      <c r="O84" s="61"/>
      <c r="P84" s="61"/>
      <c r="Q84" s="61"/>
    </row>
    <row r="85" spans="1:17" ht="124">
      <c r="A85" s="81"/>
      <c r="B85" s="22" t="s">
        <v>151</v>
      </c>
      <c r="C85" s="22" t="s">
        <v>17</v>
      </c>
      <c r="D85" s="23" t="s">
        <v>146</v>
      </c>
      <c r="E85" s="21" t="s">
        <v>152</v>
      </c>
      <c r="F85" s="22" t="s">
        <v>20</v>
      </c>
      <c r="G85" s="73" t="s">
        <v>468</v>
      </c>
      <c r="H85" s="253">
        <v>15</v>
      </c>
      <c r="I85" s="217">
        <v>56984.778052680325</v>
      </c>
      <c r="J85" s="218">
        <v>74080.5</v>
      </c>
      <c r="K85" s="61"/>
      <c r="L85" s="61"/>
      <c r="M85" s="61"/>
    </row>
    <row r="86" spans="1:17" ht="124">
      <c r="A86" s="81"/>
      <c r="B86" s="22" t="s">
        <v>153</v>
      </c>
      <c r="C86" s="22" t="s">
        <v>17</v>
      </c>
      <c r="D86" s="23" t="s">
        <v>146</v>
      </c>
      <c r="E86" s="25" t="s">
        <v>154</v>
      </c>
      <c r="F86" s="22" t="s">
        <v>155</v>
      </c>
      <c r="G86" s="73" t="s">
        <v>257</v>
      </c>
      <c r="H86" s="253">
        <v>22</v>
      </c>
      <c r="I86" s="217">
        <v>18598.726149115839</v>
      </c>
      <c r="J86" s="218">
        <v>24178.7</v>
      </c>
      <c r="K86" s="29"/>
      <c r="L86" s="29"/>
      <c r="M86" s="29"/>
      <c r="N86" s="29"/>
      <c r="O86" s="29"/>
      <c r="P86" s="29"/>
      <c r="Q86" s="29"/>
    </row>
    <row r="87" spans="1:17" ht="124">
      <c r="A87" s="80"/>
      <c r="B87" s="22" t="s">
        <v>156</v>
      </c>
      <c r="C87" s="22" t="s">
        <v>17</v>
      </c>
      <c r="D87" s="23" t="s">
        <v>146</v>
      </c>
      <c r="E87" s="25" t="s">
        <v>157</v>
      </c>
      <c r="F87" s="22" t="s">
        <v>158</v>
      </c>
      <c r="G87" s="73" t="s">
        <v>468</v>
      </c>
      <c r="H87" s="253">
        <v>3</v>
      </c>
      <c r="I87" s="217">
        <v>56984.778052680325</v>
      </c>
      <c r="J87" s="218">
        <v>74080.5</v>
      </c>
      <c r="K87" s="61"/>
      <c r="L87" s="61"/>
      <c r="M87" s="61"/>
    </row>
    <row r="88" spans="1:17" ht="124">
      <c r="A88" s="80"/>
      <c r="B88" s="22" t="s">
        <v>159</v>
      </c>
      <c r="C88" s="22" t="s">
        <v>17</v>
      </c>
      <c r="D88" s="23" t="s">
        <v>146</v>
      </c>
      <c r="E88" s="25" t="s">
        <v>160</v>
      </c>
      <c r="F88" s="22" t="s">
        <v>33</v>
      </c>
      <c r="G88" s="73" t="s">
        <v>257</v>
      </c>
      <c r="H88" s="253">
        <v>34</v>
      </c>
      <c r="I88" s="217">
        <v>18598.726149115839</v>
      </c>
      <c r="J88" s="218">
        <v>24178.7</v>
      </c>
      <c r="K88" s="61"/>
      <c r="L88" s="61"/>
      <c r="M88" s="61"/>
    </row>
    <row r="89" spans="1:17" ht="124">
      <c r="A89" s="80"/>
      <c r="B89" s="22" t="s">
        <v>161</v>
      </c>
      <c r="C89" s="22" t="s">
        <v>17</v>
      </c>
      <c r="D89" s="23" t="s">
        <v>146</v>
      </c>
      <c r="E89" s="21" t="s">
        <v>162</v>
      </c>
      <c r="F89" s="22" t="s">
        <v>163</v>
      </c>
      <c r="G89" s="73" t="s">
        <v>257</v>
      </c>
      <c r="H89" s="253">
        <v>2</v>
      </c>
      <c r="I89" s="217">
        <v>37559.964977465766</v>
      </c>
      <c r="J89" s="218">
        <v>48828</v>
      </c>
      <c r="K89" s="61"/>
      <c r="L89" s="61"/>
      <c r="M89" s="61"/>
    </row>
    <row r="90" spans="1:17" ht="108.5">
      <c r="A90" s="80"/>
      <c r="B90" s="22" t="s">
        <v>164</v>
      </c>
      <c r="C90" s="22" t="s">
        <v>17</v>
      </c>
      <c r="D90" s="23" t="s">
        <v>165</v>
      </c>
      <c r="E90" s="23" t="s">
        <v>166</v>
      </c>
      <c r="F90" s="22" t="s">
        <v>43</v>
      </c>
      <c r="G90" s="73" t="s">
        <v>257</v>
      </c>
      <c r="H90" s="253">
        <v>29</v>
      </c>
      <c r="I90" s="217">
        <v>18598.726149115839</v>
      </c>
      <c r="J90" s="218">
        <v>24178.7</v>
      </c>
      <c r="K90" s="61"/>
      <c r="L90" s="61"/>
      <c r="M90" s="61"/>
    </row>
    <row r="91" spans="1:17" ht="62">
      <c r="A91" s="80"/>
      <c r="B91" s="22" t="s">
        <v>167</v>
      </c>
      <c r="C91" s="22" t="s">
        <v>17</v>
      </c>
      <c r="D91" s="23"/>
      <c r="E91" s="23" t="s">
        <v>168</v>
      </c>
      <c r="F91" s="22" t="s">
        <v>20</v>
      </c>
      <c r="G91" s="73" t="s">
        <v>257</v>
      </c>
      <c r="H91" s="253">
        <v>4</v>
      </c>
      <c r="I91" s="217">
        <v>18598.726149115839</v>
      </c>
      <c r="J91" s="218">
        <v>24178.7</v>
      </c>
      <c r="K91" s="61"/>
      <c r="L91" s="61"/>
      <c r="M91" s="61"/>
    </row>
    <row r="92" spans="1:17" ht="62">
      <c r="A92" s="80"/>
      <c r="B92" s="22" t="s">
        <v>169</v>
      </c>
      <c r="C92" s="22" t="s">
        <v>17</v>
      </c>
      <c r="D92" s="23"/>
      <c r="E92" s="23" t="s">
        <v>267</v>
      </c>
      <c r="F92" s="22" t="s">
        <v>33</v>
      </c>
      <c r="G92" s="73" t="s">
        <v>257</v>
      </c>
      <c r="H92" s="253">
        <v>21</v>
      </c>
      <c r="I92" s="217">
        <v>18598.726149115839</v>
      </c>
      <c r="J92" s="218">
        <v>24178.7</v>
      </c>
      <c r="K92" s="61"/>
      <c r="L92" s="61"/>
      <c r="M92" s="61"/>
    </row>
    <row r="93" spans="1:17" ht="31">
      <c r="A93" s="81"/>
      <c r="B93" s="22" t="s">
        <v>170</v>
      </c>
      <c r="C93" s="22" t="s">
        <v>17</v>
      </c>
      <c r="D93" s="23"/>
      <c r="E93" s="23" t="s">
        <v>171</v>
      </c>
      <c r="F93" s="22" t="s">
        <v>20</v>
      </c>
      <c r="G93" s="73" t="s">
        <v>257</v>
      </c>
      <c r="H93" s="253">
        <v>4</v>
      </c>
      <c r="I93" s="217">
        <v>18598.726149115839</v>
      </c>
      <c r="J93" s="218">
        <v>24178.7</v>
      </c>
      <c r="K93" s="61"/>
      <c r="L93" s="61"/>
      <c r="M93" s="61"/>
    </row>
    <row r="94" spans="1:17" ht="124">
      <c r="A94" s="81"/>
      <c r="B94" s="22">
        <v>4.9000000000000004</v>
      </c>
      <c r="C94" s="22" t="s">
        <v>17</v>
      </c>
      <c r="D94" s="23" t="s">
        <v>172</v>
      </c>
      <c r="E94" s="23"/>
      <c r="F94" s="22" t="s">
        <v>173</v>
      </c>
      <c r="G94" s="73" t="s">
        <v>469</v>
      </c>
      <c r="H94" s="253">
        <v>3</v>
      </c>
      <c r="I94" s="217">
        <v>18598.726149115839</v>
      </c>
      <c r="J94" s="218">
        <v>24178.7</v>
      </c>
      <c r="K94" s="61"/>
      <c r="L94" s="61"/>
      <c r="M94" s="61"/>
    </row>
    <row r="95" spans="1:17" ht="46.5" hidden="1">
      <c r="A95" s="80"/>
      <c r="B95" s="22">
        <v>5.0999999999999996</v>
      </c>
      <c r="C95" s="22" t="s">
        <v>13</v>
      </c>
      <c r="D95" s="23" t="s">
        <v>268</v>
      </c>
      <c r="E95" s="23"/>
      <c r="F95" s="33" t="s">
        <v>174</v>
      </c>
      <c r="G95" s="73"/>
      <c r="H95" s="253">
        <v>0</v>
      </c>
      <c r="I95" s="217">
        <v>0</v>
      </c>
      <c r="J95" s="285"/>
      <c r="K95" s="61"/>
      <c r="L95" s="61"/>
      <c r="M95" s="61"/>
    </row>
    <row r="96" spans="1:17" ht="46.5">
      <c r="A96" s="80"/>
      <c r="B96" s="22">
        <v>5.0999999999999996</v>
      </c>
      <c r="C96" s="22" t="s">
        <v>17</v>
      </c>
      <c r="D96" s="23" t="s">
        <v>268</v>
      </c>
      <c r="E96" s="23"/>
      <c r="F96" s="22" t="s">
        <v>175</v>
      </c>
      <c r="G96" s="73" t="s">
        <v>257</v>
      </c>
      <c r="H96" s="253">
        <v>34</v>
      </c>
      <c r="I96" s="217">
        <v>18598.726149115839</v>
      </c>
      <c r="J96" s="218">
        <v>24178.7</v>
      </c>
      <c r="K96" s="61"/>
      <c r="L96" s="61"/>
      <c r="M96" s="61"/>
    </row>
    <row r="97" spans="1:13" ht="31" hidden="1">
      <c r="A97" s="80"/>
      <c r="B97" s="22">
        <v>5.2</v>
      </c>
      <c r="C97" s="22" t="s">
        <v>13</v>
      </c>
      <c r="D97" s="23" t="s">
        <v>176</v>
      </c>
      <c r="E97" s="23"/>
      <c r="F97" s="33" t="s">
        <v>177</v>
      </c>
      <c r="G97" s="73"/>
      <c r="H97" s="253">
        <v>0</v>
      </c>
      <c r="I97" s="217">
        <v>0</v>
      </c>
      <c r="J97" s="285"/>
      <c r="K97" s="61"/>
      <c r="L97" s="61"/>
      <c r="M97" s="61"/>
    </row>
    <row r="98" spans="1:13" ht="62" hidden="1">
      <c r="A98" s="80"/>
      <c r="B98" s="22">
        <v>5.2</v>
      </c>
      <c r="C98" s="22" t="s">
        <v>17</v>
      </c>
      <c r="D98" s="23" t="s">
        <v>176</v>
      </c>
      <c r="E98" s="23"/>
      <c r="F98" s="33" t="s">
        <v>33</v>
      </c>
      <c r="G98" s="73"/>
      <c r="H98" s="253">
        <v>0</v>
      </c>
      <c r="I98" s="217">
        <v>0</v>
      </c>
      <c r="J98" s="285"/>
      <c r="K98" s="61"/>
      <c r="L98" s="61"/>
      <c r="M98" s="61"/>
    </row>
    <row r="99" spans="1:13" ht="108.5" hidden="1">
      <c r="A99" s="80"/>
      <c r="B99" s="22" t="s">
        <v>269</v>
      </c>
      <c r="C99" s="22" t="s">
        <v>13</v>
      </c>
      <c r="D99" s="23" t="s">
        <v>270</v>
      </c>
      <c r="E99" s="23" t="s">
        <v>179</v>
      </c>
      <c r="F99" s="33" t="s">
        <v>180</v>
      </c>
      <c r="G99" s="73"/>
      <c r="H99" s="253">
        <v>0</v>
      </c>
      <c r="I99" s="217">
        <v>0</v>
      </c>
      <c r="J99" s="285"/>
      <c r="K99" s="61"/>
      <c r="L99" s="61"/>
      <c r="M99" s="61"/>
    </row>
    <row r="100" spans="1:13" ht="108.5" hidden="1">
      <c r="A100" s="80"/>
      <c r="B100" s="22" t="s">
        <v>269</v>
      </c>
      <c r="C100" s="22" t="s">
        <v>17</v>
      </c>
      <c r="D100" s="23" t="s">
        <v>270</v>
      </c>
      <c r="E100" s="23" t="s">
        <v>179</v>
      </c>
      <c r="F100" s="33" t="s">
        <v>33</v>
      </c>
      <c r="G100" s="73"/>
      <c r="H100" s="253">
        <v>0</v>
      </c>
      <c r="I100" s="217">
        <v>0</v>
      </c>
      <c r="J100" s="285"/>
      <c r="K100" s="61"/>
      <c r="L100" s="61"/>
      <c r="M100" s="61"/>
    </row>
    <row r="101" spans="1:13" ht="201.5" hidden="1">
      <c r="A101" s="80"/>
      <c r="B101" s="22" t="s">
        <v>181</v>
      </c>
      <c r="C101" s="22" t="s">
        <v>13</v>
      </c>
      <c r="D101" s="23" t="s">
        <v>271</v>
      </c>
      <c r="E101" s="23" t="s">
        <v>179</v>
      </c>
      <c r="F101" s="33" t="s">
        <v>183</v>
      </c>
      <c r="G101" s="73"/>
      <c r="H101" s="253">
        <v>0</v>
      </c>
      <c r="I101" s="217">
        <v>0</v>
      </c>
      <c r="J101" s="285"/>
      <c r="K101" s="61"/>
      <c r="L101" s="61"/>
      <c r="M101" s="61"/>
    </row>
    <row r="102" spans="1:13" ht="201.5">
      <c r="A102" s="80"/>
      <c r="B102" s="22" t="s">
        <v>181</v>
      </c>
      <c r="C102" s="22" t="s">
        <v>17</v>
      </c>
      <c r="D102" s="23" t="s">
        <v>271</v>
      </c>
      <c r="E102" s="21" t="s">
        <v>179</v>
      </c>
      <c r="F102" s="22" t="s">
        <v>33</v>
      </c>
      <c r="G102" s="73" t="s">
        <v>257</v>
      </c>
      <c r="H102" s="253">
        <v>1</v>
      </c>
      <c r="I102" s="217">
        <v>26447.196362323648</v>
      </c>
      <c r="J102" s="218">
        <v>34381.100000000006</v>
      </c>
      <c r="K102" s="61"/>
      <c r="L102" s="61"/>
      <c r="M102" s="61"/>
    </row>
    <row r="103" spans="1:13" ht="46.5" hidden="1">
      <c r="A103" s="80"/>
      <c r="B103" s="22">
        <v>5.4</v>
      </c>
      <c r="C103" s="22" t="s">
        <v>13</v>
      </c>
      <c r="D103" s="23" t="s">
        <v>184</v>
      </c>
      <c r="E103" s="23"/>
      <c r="F103" s="22" t="s">
        <v>185</v>
      </c>
      <c r="G103" s="73"/>
      <c r="H103" s="253">
        <v>0</v>
      </c>
      <c r="I103" s="217">
        <v>0</v>
      </c>
      <c r="J103" s="285"/>
      <c r="K103" s="61"/>
      <c r="L103" s="61"/>
      <c r="M103" s="61"/>
    </row>
    <row r="104" spans="1:13" ht="62">
      <c r="A104" s="80"/>
      <c r="B104" s="22">
        <v>5.4</v>
      </c>
      <c r="C104" s="22" t="s">
        <v>17</v>
      </c>
      <c r="D104" s="23" t="s">
        <v>184</v>
      </c>
      <c r="E104" s="23"/>
      <c r="F104" s="32" t="s">
        <v>33</v>
      </c>
      <c r="G104" s="73" t="s">
        <v>257</v>
      </c>
      <c r="H104" s="253">
        <v>1</v>
      </c>
      <c r="I104" s="217">
        <v>18598.726149115839</v>
      </c>
      <c r="J104" s="218">
        <v>24178.7</v>
      </c>
      <c r="K104" s="61"/>
      <c r="L104" s="61"/>
      <c r="M104" s="61"/>
    </row>
    <row r="105" spans="1:13" ht="108.5" hidden="1">
      <c r="A105" s="80"/>
      <c r="B105" s="22">
        <v>5.5</v>
      </c>
      <c r="C105" s="22" t="s">
        <v>13</v>
      </c>
      <c r="D105" s="23" t="s">
        <v>186</v>
      </c>
      <c r="E105" s="23"/>
      <c r="F105" s="33" t="s">
        <v>187</v>
      </c>
      <c r="G105" s="73"/>
      <c r="H105" s="253">
        <v>0</v>
      </c>
      <c r="I105" s="217">
        <v>0</v>
      </c>
      <c r="J105" s="285"/>
      <c r="K105" s="61"/>
      <c r="L105" s="61"/>
      <c r="M105" s="61"/>
    </row>
    <row r="106" spans="1:13" ht="108.5">
      <c r="A106" s="80"/>
      <c r="B106" s="22">
        <v>5.5</v>
      </c>
      <c r="C106" s="28" t="s">
        <v>17</v>
      </c>
      <c r="D106" s="23" t="s">
        <v>186</v>
      </c>
      <c r="E106" s="23"/>
      <c r="F106" s="22" t="s">
        <v>188</v>
      </c>
      <c r="G106" s="73" t="s">
        <v>257</v>
      </c>
      <c r="H106" s="253">
        <v>10</v>
      </c>
      <c r="I106" s="217">
        <v>37559.964977465766</v>
      </c>
      <c r="J106" s="218">
        <v>48828</v>
      </c>
      <c r="K106" s="61"/>
      <c r="L106" s="61"/>
      <c r="M106" s="61"/>
    </row>
    <row r="107" spans="1:13" ht="31" hidden="1">
      <c r="A107" s="80"/>
      <c r="B107" s="22">
        <v>5.6</v>
      </c>
      <c r="C107" s="22" t="s">
        <v>13</v>
      </c>
      <c r="D107" s="23" t="s">
        <v>189</v>
      </c>
      <c r="E107" s="23"/>
      <c r="F107" s="33" t="s">
        <v>190</v>
      </c>
      <c r="G107" s="73"/>
      <c r="H107" s="253">
        <v>0</v>
      </c>
      <c r="I107" s="217">
        <v>0</v>
      </c>
      <c r="J107" s="285"/>
      <c r="K107" s="61"/>
      <c r="L107" s="61"/>
      <c r="M107" s="61"/>
    </row>
    <row r="108" spans="1:13" ht="31" hidden="1">
      <c r="A108" s="80"/>
      <c r="B108" s="22">
        <v>5.6</v>
      </c>
      <c r="C108" s="22" t="s">
        <v>17</v>
      </c>
      <c r="D108" s="23" t="s">
        <v>189</v>
      </c>
      <c r="E108" s="23"/>
      <c r="F108" s="33" t="s">
        <v>191</v>
      </c>
      <c r="G108" s="73"/>
      <c r="H108" s="253">
        <v>0</v>
      </c>
      <c r="I108" s="217">
        <v>0</v>
      </c>
      <c r="J108" s="285"/>
      <c r="K108" s="61"/>
      <c r="L108" s="61"/>
      <c r="M108" s="61"/>
    </row>
    <row r="109" spans="1:13" ht="77.5">
      <c r="A109" s="80"/>
      <c r="B109" s="22">
        <v>5.7</v>
      </c>
      <c r="C109" s="28" t="s">
        <v>17</v>
      </c>
      <c r="D109" s="23" t="s">
        <v>192</v>
      </c>
      <c r="E109" s="23"/>
      <c r="F109" s="22" t="s">
        <v>20</v>
      </c>
      <c r="G109" s="73" t="s">
        <v>468</v>
      </c>
      <c r="H109" s="253">
        <v>3</v>
      </c>
      <c r="I109" s="217">
        <v>56984.778052680325</v>
      </c>
      <c r="J109" s="218">
        <v>74080.5</v>
      </c>
      <c r="K109" s="61"/>
      <c r="L109" s="61"/>
      <c r="M109" s="61"/>
    </row>
    <row r="110" spans="1:13" ht="31" hidden="1">
      <c r="A110" s="80"/>
      <c r="B110" s="22" t="s">
        <v>193</v>
      </c>
      <c r="C110" s="22" t="s">
        <v>13</v>
      </c>
      <c r="D110" s="23" t="s">
        <v>194</v>
      </c>
      <c r="E110" s="23" t="s">
        <v>195</v>
      </c>
      <c r="F110" s="33" t="s">
        <v>20</v>
      </c>
      <c r="G110" s="73"/>
      <c r="H110" s="253">
        <v>0</v>
      </c>
      <c r="I110" s="217">
        <v>0</v>
      </c>
      <c r="J110" s="285"/>
      <c r="K110" s="61"/>
      <c r="L110" s="61"/>
      <c r="M110" s="61"/>
    </row>
    <row r="111" spans="1:13" ht="31">
      <c r="A111" s="80"/>
      <c r="B111" s="22" t="s">
        <v>196</v>
      </c>
      <c r="C111" s="28" t="s">
        <v>13</v>
      </c>
      <c r="D111" s="23" t="s">
        <v>194</v>
      </c>
      <c r="E111" s="23" t="s">
        <v>197</v>
      </c>
      <c r="F111" s="33" t="s">
        <v>198</v>
      </c>
      <c r="G111" s="73" t="s">
        <v>469</v>
      </c>
      <c r="H111" s="253">
        <v>10</v>
      </c>
      <c r="I111" s="217">
        <v>13425.113516720194</v>
      </c>
      <c r="J111" s="218">
        <v>17452.5</v>
      </c>
      <c r="K111" s="61"/>
      <c r="L111" s="61"/>
      <c r="M111" s="61"/>
    </row>
    <row r="112" spans="1:13" ht="62">
      <c r="A112" s="80"/>
      <c r="B112" s="22" t="s">
        <v>196</v>
      </c>
      <c r="C112" s="28" t="s">
        <v>17</v>
      </c>
      <c r="D112" s="23" t="s">
        <v>194</v>
      </c>
      <c r="E112" s="23" t="s">
        <v>197</v>
      </c>
      <c r="F112" s="22" t="s">
        <v>33</v>
      </c>
      <c r="G112" s="73" t="s">
        <v>469</v>
      </c>
      <c r="H112" s="253">
        <v>4</v>
      </c>
      <c r="I112" s="217">
        <v>13425.113516720194</v>
      </c>
      <c r="J112" s="218">
        <v>17452.5</v>
      </c>
      <c r="K112" s="61"/>
      <c r="L112" s="61"/>
      <c r="M112" s="61"/>
    </row>
    <row r="113" spans="1:13" ht="77.5" hidden="1">
      <c r="A113" s="80"/>
      <c r="B113" s="22" t="s">
        <v>199</v>
      </c>
      <c r="C113" s="22" t="s">
        <v>13</v>
      </c>
      <c r="D113" s="23" t="s">
        <v>194</v>
      </c>
      <c r="E113" s="23" t="s">
        <v>200</v>
      </c>
      <c r="F113" s="33" t="s">
        <v>201</v>
      </c>
      <c r="G113" s="73"/>
      <c r="H113" s="253">
        <v>0</v>
      </c>
      <c r="I113" s="217">
        <v>0</v>
      </c>
      <c r="J113" s="285"/>
      <c r="K113" s="61"/>
      <c r="L113" s="61"/>
      <c r="M113" s="61"/>
    </row>
    <row r="114" spans="1:13" ht="77.5">
      <c r="A114" s="80"/>
      <c r="B114" s="22" t="s">
        <v>199</v>
      </c>
      <c r="C114" s="28" t="s">
        <v>17</v>
      </c>
      <c r="D114" s="23" t="s">
        <v>194</v>
      </c>
      <c r="E114" s="23" t="s">
        <v>200</v>
      </c>
      <c r="F114" s="22" t="s">
        <v>33</v>
      </c>
      <c r="G114" s="73" t="s">
        <v>469</v>
      </c>
      <c r="H114" s="253">
        <v>2</v>
      </c>
      <c r="I114" s="217">
        <v>13425.113516720194</v>
      </c>
      <c r="J114" s="218">
        <v>17452.5</v>
      </c>
      <c r="K114" s="61"/>
      <c r="L114" s="61"/>
      <c r="M114" s="61"/>
    </row>
    <row r="115" spans="1:13" ht="62">
      <c r="A115" s="80"/>
      <c r="B115" s="22">
        <v>6.2</v>
      </c>
      <c r="C115" s="22" t="s">
        <v>13</v>
      </c>
      <c r="D115" s="23" t="s">
        <v>202</v>
      </c>
      <c r="E115" s="23"/>
      <c r="F115" s="33" t="s">
        <v>203</v>
      </c>
      <c r="G115" s="73" t="s">
        <v>469</v>
      </c>
      <c r="H115" s="253">
        <v>2</v>
      </c>
      <c r="I115" s="217">
        <v>13425.113516720194</v>
      </c>
      <c r="J115" s="218">
        <v>17452.5</v>
      </c>
      <c r="K115" s="61"/>
      <c r="L115" s="61"/>
      <c r="M115" s="61"/>
    </row>
    <row r="116" spans="1:13" ht="108.5">
      <c r="A116" s="80"/>
      <c r="B116" s="22">
        <v>6.2</v>
      </c>
      <c r="C116" s="22" t="s">
        <v>17</v>
      </c>
      <c r="D116" s="23" t="s">
        <v>202</v>
      </c>
      <c r="E116" s="23"/>
      <c r="F116" s="22" t="s">
        <v>204</v>
      </c>
      <c r="G116" s="73" t="s">
        <v>469</v>
      </c>
      <c r="H116" s="253">
        <v>8</v>
      </c>
      <c r="I116" s="217">
        <v>13425.113516720194</v>
      </c>
      <c r="J116" s="218">
        <v>17452.5</v>
      </c>
      <c r="K116" s="61"/>
      <c r="L116" s="61"/>
      <c r="M116" s="61"/>
    </row>
    <row r="117" spans="1:13" ht="62" hidden="1">
      <c r="A117" s="80"/>
      <c r="B117" s="22">
        <v>6.3</v>
      </c>
      <c r="C117" s="22" t="s">
        <v>13</v>
      </c>
      <c r="D117" s="23" t="s">
        <v>205</v>
      </c>
      <c r="E117" s="23"/>
      <c r="F117" s="33" t="s">
        <v>206</v>
      </c>
      <c r="G117" s="73"/>
      <c r="H117" s="253">
        <v>0</v>
      </c>
      <c r="I117" s="217">
        <v>0</v>
      </c>
      <c r="J117" s="285"/>
      <c r="K117" s="61"/>
      <c r="L117" s="61"/>
      <c r="M117" s="61"/>
    </row>
    <row r="118" spans="1:13" ht="62" hidden="1">
      <c r="A118" s="80"/>
      <c r="B118" s="22">
        <v>6.3</v>
      </c>
      <c r="C118" s="22" t="s">
        <v>17</v>
      </c>
      <c r="D118" s="23" t="s">
        <v>205</v>
      </c>
      <c r="E118" s="23"/>
      <c r="F118" s="33" t="s">
        <v>33</v>
      </c>
      <c r="G118" s="73"/>
      <c r="H118" s="253">
        <v>0</v>
      </c>
      <c r="I118" s="217">
        <v>0</v>
      </c>
      <c r="J118" s="285"/>
      <c r="K118" s="61"/>
      <c r="L118" s="61"/>
      <c r="M118" s="61"/>
    </row>
    <row r="119" spans="1:13" ht="62" hidden="1">
      <c r="A119" s="80"/>
      <c r="B119" s="22">
        <v>6.4</v>
      </c>
      <c r="C119" s="22" t="s">
        <v>13</v>
      </c>
      <c r="D119" s="23" t="s">
        <v>207</v>
      </c>
      <c r="E119" s="23"/>
      <c r="F119" s="22" t="s">
        <v>208</v>
      </c>
      <c r="G119" s="73"/>
      <c r="H119" s="253">
        <v>0</v>
      </c>
      <c r="I119" s="217">
        <v>0</v>
      </c>
      <c r="J119" s="285"/>
      <c r="K119" s="61"/>
      <c r="L119" s="61"/>
      <c r="M119" s="61"/>
    </row>
    <row r="120" spans="1:13" ht="62">
      <c r="A120" s="80"/>
      <c r="B120" s="22">
        <v>6.4</v>
      </c>
      <c r="C120" s="22" t="s">
        <v>17</v>
      </c>
      <c r="D120" s="23" t="s">
        <v>207</v>
      </c>
      <c r="E120" s="23"/>
      <c r="F120" s="22" t="s">
        <v>33</v>
      </c>
      <c r="G120" s="73" t="s">
        <v>469</v>
      </c>
      <c r="H120" s="253">
        <v>74</v>
      </c>
      <c r="I120" s="217">
        <v>13425.113516720194</v>
      </c>
      <c r="J120" s="218">
        <v>17452.5</v>
      </c>
      <c r="K120" s="61"/>
      <c r="L120" s="61"/>
      <c r="M120" s="61"/>
    </row>
    <row r="121" spans="1:13" ht="31" hidden="1">
      <c r="A121" s="80"/>
      <c r="B121" s="254">
        <v>6.5</v>
      </c>
      <c r="C121" s="28" t="s">
        <v>13</v>
      </c>
      <c r="D121" s="23" t="s">
        <v>209</v>
      </c>
      <c r="E121" s="23"/>
      <c r="F121" s="22" t="s">
        <v>210</v>
      </c>
      <c r="G121" s="73"/>
      <c r="H121" s="253">
        <v>0</v>
      </c>
      <c r="I121" s="217">
        <v>0</v>
      </c>
      <c r="J121" s="285"/>
      <c r="K121" s="61"/>
      <c r="L121" s="61"/>
      <c r="M121" s="61"/>
    </row>
    <row r="122" spans="1:13" ht="62" hidden="1">
      <c r="A122" s="80"/>
      <c r="B122" s="22">
        <v>6.5</v>
      </c>
      <c r="C122" s="22" t="s">
        <v>17</v>
      </c>
      <c r="D122" s="23" t="s">
        <v>209</v>
      </c>
      <c r="E122" s="23"/>
      <c r="F122" s="33" t="s">
        <v>33</v>
      </c>
      <c r="G122" s="73"/>
      <c r="H122" s="253">
        <v>0</v>
      </c>
      <c r="I122" s="217">
        <v>0</v>
      </c>
      <c r="J122" s="285"/>
      <c r="K122" s="61"/>
      <c r="L122" s="61"/>
      <c r="M122" s="61"/>
    </row>
    <row r="123" spans="1:13" ht="62">
      <c r="A123" s="80"/>
      <c r="B123" s="22">
        <v>6.6</v>
      </c>
      <c r="C123" s="28" t="s">
        <v>17</v>
      </c>
      <c r="D123" s="23" t="s">
        <v>211</v>
      </c>
      <c r="E123" s="23"/>
      <c r="F123" s="22" t="s">
        <v>33</v>
      </c>
      <c r="G123" s="73" t="s">
        <v>257</v>
      </c>
      <c r="H123" s="253">
        <v>61</v>
      </c>
      <c r="I123" s="217">
        <v>18598.726149115839</v>
      </c>
      <c r="J123" s="218">
        <v>24178.7</v>
      </c>
      <c r="K123" s="61"/>
      <c r="L123" s="61"/>
      <c r="M123" s="61"/>
    </row>
    <row r="124" spans="1:13" ht="124" hidden="1">
      <c r="A124" s="80"/>
      <c r="B124" s="23">
        <v>6.7</v>
      </c>
      <c r="C124" s="28" t="s">
        <v>13</v>
      </c>
      <c r="D124" s="23" t="s">
        <v>212</v>
      </c>
      <c r="E124" s="23"/>
      <c r="F124" s="22" t="s">
        <v>213</v>
      </c>
      <c r="G124" s="73"/>
      <c r="H124" s="253">
        <v>0</v>
      </c>
      <c r="I124" s="217">
        <v>0</v>
      </c>
      <c r="J124" s="285"/>
      <c r="K124" s="61"/>
      <c r="L124" s="61"/>
      <c r="M124" s="61"/>
    </row>
    <row r="125" spans="1:13" ht="77.5">
      <c r="A125" s="80"/>
      <c r="B125" s="23">
        <v>6.7</v>
      </c>
      <c r="C125" s="28" t="s">
        <v>17</v>
      </c>
      <c r="D125" s="23" t="s">
        <v>212</v>
      </c>
      <c r="E125" s="23"/>
      <c r="F125" s="22" t="s">
        <v>272</v>
      </c>
      <c r="G125" s="73" t="s">
        <v>257</v>
      </c>
      <c r="H125" s="253">
        <v>13</v>
      </c>
      <c r="I125" s="217">
        <v>18598.726149115839</v>
      </c>
      <c r="J125" s="218">
        <v>24178.7</v>
      </c>
      <c r="K125" s="61"/>
      <c r="L125" s="61"/>
      <c r="M125" s="61"/>
    </row>
    <row r="126" spans="1:13" ht="62" hidden="1">
      <c r="A126" s="80"/>
      <c r="B126" s="22">
        <v>6.8</v>
      </c>
      <c r="C126" s="22"/>
      <c r="D126" s="23" t="s">
        <v>214</v>
      </c>
      <c r="E126" s="23"/>
      <c r="F126" s="33" t="s">
        <v>20</v>
      </c>
      <c r="G126" s="73"/>
      <c r="H126" s="253">
        <v>0</v>
      </c>
      <c r="I126" s="217">
        <v>0</v>
      </c>
      <c r="J126" s="285"/>
      <c r="K126" s="61"/>
      <c r="L126" s="61"/>
      <c r="M126" s="61"/>
    </row>
    <row r="127" spans="1:13" ht="155">
      <c r="A127" s="80"/>
      <c r="B127" s="22">
        <v>6.9</v>
      </c>
      <c r="C127" s="28" t="s">
        <v>17</v>
      </c>
      <c r="D127" s="23" t="s">
        <v>215</v>
      </c>
      <c r="E127" s="23"/>
      <c r="F127" s="22" t="s">
        <v>216</v>
      </c>
      <c r="G127" s="73" t="s">
        <v>257</v>
      </c>
      <c r="H127" s="253">
        <v>16</v>
      </c>
      <c r="I127" s="217">
        <v>18598.726149115839</v>
      </c>
      <c r="J127" s="218">
        <v>24178.7</v>
      </c>
      <c r="K127" s="61"/>
      <c r="L127" s="61"/>
      <c r="M127" s="61"/>
    </row>
    <row r="128" spans="1:13" ht="77.5">
      <c r="A128" s="80"/>
      <c r="B128" s="25" t="s">
        <v>217</v>
      </c>
      <c r="C128" s="28" t="s">
        <v>17</v>
      </c>
      <c r="D128" s="23" t="s">
        <v>218</v>
      </c>
      <c r="E128" s="23"/>
      <c r="F128" s="22" t="s">
        <v>33</v>
      </c>
      <c r="G128" s="73" t="s">
        <v>257</v>
      </c>
      <c r="H128" s="253">
        <v>3</v>
      </c>
      <c r="I128" s="217">
        <v>18598.726149115839</v>
      </c>
      <c r="J128" s="218">
        <v>24178.7</v>
      </c>
      <c r="K128" s="61"/>
      <c r="L128" s="61"/>
      <c r="M128" s="61"/>
    </row>
    <row r="129" spans="1:13" ht="46.5">
      <c r="A129" s="80"/>
      <c r="B129" s="23">
        <v>6.11</v>
      </c>
      <c r="C129" s="28" t="s">
        <v>13</v>
      </c>
      <c r="D129" s="28" t="s">
        <v>16</v>
      </c>
      <c r="E129" s="28"/>
      <c r="F129" s="23" t="s">
        <v>219</v>
      </c>
      <c r="G129" s="73" t="s">
        <v>469</v>
      </c>
      <c r="H129" s="253">
        <v>6</v>
      </c>
      <c r="I129" s="217">
        <v>13425.113516720194</v>
      </c>
      <c r="J129" s="218">
        <v>17452.5</v>
      </c>
      <c r="K129" s="61"/>
      <c r="L129" s="61"/>
      <c r="M129" s="61"/>
    </row>
    <row r="130" spans="1:13" ht="77.5" hidden="1">
      <c r="A130" s="80"/>
      <c r="B130" s="26">
        <v>6.11</v>
      </c>
      <c r="C130" s="28" t="s">
        <v>17</v>
      </c>
      <c r="D130" s="23" t="s">
        <v>219</v>
      </c>
      <c r="E130" s="23"/>
      <c r="F130" s="22" t="s">
        <v>20</v>
      </c>
      <c r="G130" s="73"/>
      <c r="H130" s="253">
        <v>0</v>
      </c>
      <c r="I130" s="217">
        <v>0</v>
      </c>
      <c r="J130" s="285"/>
      <c r="K130" s="61"/>
      <c r="L130" s="61"/>
      <c r="M130" s="61"/>
    </row>
    <row r="131" spans="1:13" ht="62">
      <c r="A131" s="80"/>
      <c r="B131" s="22">
        <v>6.12</v>
      </c>
      <c r="C131" s="28" t="s">
        <v>17</v>
      </c>
      <c r="D131" s="23" t="s">
        <v>220</v>
      </c>
      <c r="E131" s="23"/>
      <c r="F131" s="22" t="s">
        <v>221</v>
      </c>
      <c r="G131" s="73" t="s">
        <v>257</v>
      </c>
      <c r="H131" s="253">
        <v>112</v>
      </c>
      <c r="I131" s="217">
        <v>26447.196362323648</v>
      </c>
      <c r="J131" s="218">
        <v>34381.100000000006</v>
      </c>
      <c r="K131" s="61"/>
      <c r="L131" s="61"/>
      <c r="M131" s="61"/>
    </row>
    <row r="132" spans="1:13" ht="77.5">
      <c r="A132" s="80"/>
      <c r="B132" s="22">
        <v>6.13</v>
      </c>
      <c r="C132" s="28" t="s">
        <v>17</v>
      </c>
      <c r="D132" s="23" t="s">
        <v>222</v>
      </c>
      <c r="E132" s="23"/>
      <c r="F132" s="22" t="s">
        <v>223</v>
      </c>
      <c r="G132" s="73" t="s">
        <v>257</v>
      </c>
      <c r="H132" s="253">
        <v>2</v>
      </c>
      <c r="I132" s="217">
        <v>26447.196362323648</v>
      </c>
      <c r="J132" s="218">
        <v>34381.100000000006</v>
      </c>
      <c r="K132" s="61"/>
      <c r="L132" s="61"/>
      <c r="M132" s="61"/>
    </row>
    <row r="133" spans="1:13" ht="62">
      <c r="A133" s="80"/>
      <c r="B133" s="22">
        <v>6.14</v>
      </c>
      <c r="C133" s="28" t="s">
        <v>17</v>
      </c>
      <c r="D133" s="23" t="s">
        <v>224</v>
      </c>
      <c r="E133" s="23"/>
      <c r="F133" s="22" t="s">
        <v>225</v>
      </c>
      <c r="G133" s="73" t="s">
        <v>257</v>
      </c>
      <c r="H133" s="253">
        <v>46</v>
      </c>
      <c r="I133" s="217">
        <v>26447.196362323648</v>
      </c>
      <c r="J133" s="218">
        <v>34381.100000000006</v>
      </c>
      <c r="K133" s="61"/>
      <c r="L133" s="61"/>
      <c r="M133" s="61"/>
    </row>
    <row r="134" spans="1:13" ht="77.5">
      <c r="A134" s="80"/>
      <c r="B134" s="26">
        <v>6.15</v>
      </c>
      <c r="C134" s="28" t="s">
        <v>17</v>
      </c>
      <c r="D134" s="23" t="s">
        <v>226</v>
      </c>
      <c r="E134" s="23"/>
      <c r="F134" s="22" t="s">
        <v>227</v>
      </c>
      <c r="G134" s="73" t="s">
        <v>257</v>
      </c>
      <c r="H134" s="253">
        <v>124</v>
      </c>
      <c r="I134" s="217">
        <v>26447.196362323648</v>
      </c>
      <c r="J134" s="218">
        <v>34381.100000000006</v>
      </c>
      <c r="K134" s="61"/>
      <c r="L134" s="61"/>
      <c r="M134" s="61"/>
    </row>
    <row r="135" spans="1:13" ht="62">
      <c r="A135" s="80"/>
      <c r="B135" s="22">
        <v>6.16</v>
      </c>
      <c r="C135" s="28" t="s">
        <v>17</v>
      </c>
      <c r="D135" s="23" t="s">
        <v>228</v>
      </c>
      <c r="E135" s="23"/>
      <c r="F135" s="22" t="s">
        <v>43</v>
      </c>
      <c r="G135" s="73" t="s">
        <v>469</v>
      </c>
      <c r="H135" s="253">
        <v>3</v>
      </c>
      <c r="I135" s="217">
        <v>18598.726149115839</v>
      </c>
      <c r="J135" s="218">
        <v>24178.7</v>
      </c>
      <c r="K135" s="61"/>
      <c r="L135" s="61"/>
      <c r="M135" s="61"/>
    </row>
    <row r="136" spans="1:13" ht="62">
      <c r="A136" s="80"/>
      <c r="B136" s="22">
        <v>6.17</v>
      </c>
      <c r="C136" s="255" t="s">
        <v>17</v>
      </c>
      <c r="D136" s="228" t="s">
        <v>229</v>
      </c>
      <c r="E136" s="228"/>
      <c r="F136" s="227" t="s">
        <v>33</v>
      </c>
      <c r="G136" s="73" t="s">
        <v>469</v>
      </c>
      <c r="H136" s="282">
        <v>6</v>
      </c>
      <c r="I136" s="217">
        <v>13425.113516720194</v>
      </c>
      <c r="J136" s="218">
        <v>17452.5</v>
      </c>
      <c r="K136" s="61"/>
      <c r="L136" s="61"/>
      <c r="M136" s="61"/>
    </row>
    <row r="137" spans="1:13" ht="77.5">
      <c r="A137" s="80"/>
      <c r="B137" s="22">
        <v>6.18</v>
      </c>
      <c r="C137" s="28" t="s">
        <v>17</v>
      </c>
      <c r="D137" s="23" t="s">
        <v>230</v>
      </c>
      <c r="E137" s="23"/>
      <c r="F137" s="23" t="s">
        <v>20</v>
      </c>
      <c r="G137" s="73" t="s">
        <v>469</v>
      </c>
      <c r="H137" s="283">
        <v>6</v>
      </c>
      <c r="I137" s="217">
        <v>13425.113516720194</v>
      </c>
      <c r="J137" s="218">
        <v>17452.5</v>
      </c>
      <c r="K137" s="61"/>
      <c r="L137" s="61"/>
      <c r="M137" s="61"/>
    </row>
    <row r="138" spans="1:13" ht="108.5">
      <c r="A138" s="80"/>
      <c r="B138" s="22">
        <v>6.19</v>
      </c>
      <c r="C138" s="28" t="s">
        <v>17</v>
      </c>
      <c r="D138" s="23" t="s">
        <v>231</v>
      </c>
      <c r="E138" s="23"/>
      <c r="F138" s="23" t="s">
        <v>273</v>
      </c>
      <c r="G138" s="73" t="s">
        <v>469</v>
      </c>
      <c r="H138" s="283">
        <v>44</v>
      </c>
      <c r="I138" s="217">
        <v>13425.113516720194</v>
      </c>
      <c r="J138" s="218">
        <v>17452.5</v>
      </c>
      <c r="K138" s="61"/>
      <c r="L138" s="61"/>
      <c r="M138" s="61"/>
    </row>
    <row r="139" spans="1:13" ht="62">
      <c r="A139" s="80"/>
      <c r="B139" s="52" t="s">
        <v>232</v>
      </c>
      <c r="C139" s="28" t="s">
        <v>17</v>
      </c>
      <c r="D139" s="23" t="s">
        <v>233</v>
      </c>
      <c r="E139" s="23"/>
      <c r="F139" s="23" t="s">
        <v>33</v>
      </c>
      <c r="G139" s="73" t="s">
        <v>257</v>
      </c>
      <c r="H139" s="283">
        <v>170</v>
      </c>
      <c r="I139" s="217">
        <v>18598.726149115839</v>
      </c>
      <c r="J139" s="218">
        <v>24178.7</v>
      </c>
      <c r="K139" s="61"/>
      <c r="L139" s="61"/>
      <c r="M139" s="61"/>
    </row>
    <row r="140" spans="1:13" ht="15.5">
      <c r="A140" s="80"/>
      <c r="B140" s="256" t="s">
        <v>234</v>
      </c>
      <c r="C140" s="28" t="s">
        <v>13</v>
      </c>
      <c r="D140" s="23"/>
      <c r="E140" s="23"/>
      <c r="F140" s="23"/>
      <c r="G140" s="73" t="s">
        <v>469</v>
      </c>
      <c r="H140" s="283">
        <v>37</v>
      </c>
      <c r="I140" s="217">
        <v>13425.113516720194</v>
      </c>
      <c r="J140" s="218">
        <v>17452.5</v>
      </c>
      <c r="K140" s="61"/>
      <c r="L140" s="61"/>
      <c r="M140" s="61"/>
    </row>
    <row r="141" spans="1:13" ht="15.5">
      <c r="A141" s="80"/>
      <c r="B141" s="256" t="s">
        <v>234</v>
      </c>
      <c r="C141" s="28" t="s">
        <v>17</v>
      </c>
      <c r="D141" s="257"/>
      <c r="E141" s="257"/>
      <c r="F141" s="257"/>
      <c r="G141" s="73" t="s">
        <v>469</v>
      </c>
      <c r="H141" s="284">
        <v>243</v>
      </c>
      <c r="I141" s="217">
        <v>13425.113516720194</v>
      </c>
      <c r="J141" s="218">
        <v>17452.5</v>
      </c>
    </row>
    <row r="142" spans="1:13">
      <c r="G142" s="59"/>
      <c r="H142" s="236"/>
      <c r="I142" s="60"/>
    </row>
    <row r="143" spans="1:13">
      <c r="G143" s="59"/>
      <c r="H143" s="236"/>
      <c r="I143" s="60"/>
    </row>
    <row r="144" spans="1:13">
      <c r="G144" s="59"/>
      <c r="H144" s="236"/>
      <c r="I144" s="60"/>
    </row>
    <row r="145" spans="7:22">
      <c r="G145" s="243"/>
      <c r="H145" s="237"/>
      <c r="I145" s="60"/>
    </row>
    <row r="146" spans="7:22">
      <c r="G146" s="243"/>
      <c r="H146" s="237"/>
      <c r="I146" s="60"/>
    </row>
    <row r="147" spans="7:22">
      <c r="G147" s="59"/>
      <c r="H147" s="236"/>
      <c r="I147" s="60"/>
    </row>
    <row r="148" spans="7:22">
      <c r="G148" s="245"/>
      <c r="H148" s="238"/>
      <c r="I148" s="60"/>
    </row>
    <row r="149" spans="7:22">
      <c r="G149" s="245"/>
      <c r="H149" s="238"/>
      <c r="I149" s="60"/>
      <c r="J149" s="60"/>
      <c r="K149" s="27"/>
      <c r="L149" s="27"/>
      <c r="M149" s="250"/>
      <c r="N149" s="60"/>
      <c r="O149" s="60"/>
      <c r="P149" s="60"/>
      <c r="Q149" s="60"/>
      <c r="R149" s="60"/>
      <c r="S149" s="60"/>
      <c r="T149" s="60"/>
      <c r="U149" s="60"/>
      <c r="V149" s="60"/>
    </row>
    <row r="150" spans="7:22">
      <c r="H150" s="238"/>
      <c r="I150" s="27"/>
      <c r="J150" s="60"/>
      <c r="K150" s="27"/>
      <c r="L150" s="27"/>
      <c r="M150" s="250"/>
      <c r="N150" s="60"/>
      <c r="O150" s="60"/>
      <c r="P150" s="60"/>
      <c r="Q150" s="60"/>
      <c r="R150" s="60"/>
      <c r="S150" s="60"/>
      <c r="T150" s="60"/>
      <c r="U150" s="60"/>
      <c r="V150" s="60"/>
    </row>
    <row r="151" spans="7:22">
      <c r="H151" s="238"/>
      <c r="I151" s="27"/>
      <c r="J151" s="60"/>
      <c r="K151" s="27"/>
      <c r="L151" s="27"/>
      <c r="M151" s="250"/>
      <c r="N151" s="60"/>
      <c r="O151" s="60"/>
      <c r="P151" s="60"/>
      <c r="Q151" s="60"/>
      <c r="R151" s="60"/>
      <c r="S151" s="60"/>
      <c r="T151" s="60"/>
      <c r="U151" s="60"/>
      <c r="V151" s="60"/>
    </row>
    <row r="152" spans="7:22">
      <c r="H152" s="248"/>
      <c r="I152" s="27"/>
      <c r="J152" s="60"/>
      <c r="K152" s="27"/>
      <c r="L152" s="27"/>
      <c r="M152" s="250"/>
      <c r="N152" s="60"/>
      <c r="O152" s="60"/>
      <c r="P152" s="60"/>
      <c r="Q152" s="60"/>
      <c r="R152" s="60"/>
      <c r="S152" s="60"/>
      <c r="T152" s="60"/>
      <c r="U152" s="60"/>
      <c r="V152" s="60"/>
    </row>
    <row r="153" spans="7:22">
      <c r="H153" s="248"/>
      <c r="I153" s="27"/>
      <c r="J153" s="27"/>
      <c r="K153" s="27"/>
      <c r="L153" s="27"/>
      <c r="M153" s="249"/>
      <c r="N153" s="60"/>
      <c r="O153" s="60"/>
      <c r="P153" s="60"/>
      <c r="Q153" s="60"/>
      <c r="R153" s="60"/>
      <c r="S153" s="60"/>
      <c r="T153" s="60"/>
      <c r="U153" s="60"/>
      <c r="V153" s="60"/>
    </row>
    <row r="154" spans="7:22">
      <c r="H154" s="248"/>
      <c r="I154" s="154"/>
      <c r="J154" s="60"/>
      <c r="K154" s="27"/>
      <c r="L154" s="27"/>
      <c r="M154" s="249"/>
      <c r="N154" s="60"/>
      <c r="O154" s="60"/>
      <c r="P154" s="60"/>
      <c r="Q154" s="60"/>
      <c r="R154" s="60"/>
      <c r="S154" s="60"/>
      <c r="T154" s="60"/>
      <c r="U154" s="60"/>
      <c r="V154" s="60"/>
    </row>
    <row r="155" spans="7:22">
      <c r="H155" s="248"/>
      <c r="I155" s="154"/>
      <c r="J155" s="60"/>
      <c r="K155" s="27"/>
      <c r="L155" s="27"/>
      <c r="M155" s="249"/>
      <c r="N155" s="60"/>
      <c r="O155" s="60"/>
      <c r="P155" s="60"/>
      <c r="Q155" s="60"/>
      <c r="R155" s="60"/>
      <c r="S155" s="60"/>
      <c r="T155" s="60"/>
      <c r="U155" s="60"/>
      <c r="V155" s="60"/>
    </row>
    <row r="156" spans="7:22">
      <c r="H156" s="248"/>
      <c r="I156" s="154"/>
      <c r="J156" s="60"/>
      <c r="K156" s="27"/>
      <c r="L156" s="27"/>
      <c r="M156" s="250"/>
      <c r="N156" s="236"/>
      <c r="O156" s="27"/>
      <c r="P156" s="240"/>
      <c r="Q156" s="241"/>
      <c r="R156" s="241"/>
      <c r="S156" s="242"/>
      <c r="T156" s="242"/>
      <c r="U156" s="60"/>
      <c r="V156" s="60"/>
    </row>
    <row r="157" spans="7:22">
      <c r="I157" s="154"/>
      <c r="J157" s="60"/>
      <c r="K157" s="27"/>
      <c r="L157" s="27"/>
      <c r="M157" s="250"/>
      <c r="N157" s="236"/>
      <c r="O157" s="27"/>
      <c r="P157" s="240"/>
      <c r="Q157" s="241"/>
      <c r="R157" s="241"/>
      <c r="S157" s="242"/>
      <c r="T157" s="242"/>
      <c r="U157" s="60"/>
      <c r="V157" s="60"/>
    </row>
    <row r="158" spans="7:22">
      <c r="I158" s="154"/>
      <c r="J158" s="60"/>
      <c r="K158" s="27"/>
      <c r="L158" s="27"/>
      <c r="M158" s="250"/>
      <c r="N158" s="236"/>
      <c r="O158" s="27"/>
      <c r="P158" s="240"/>
      <c r="Q158" s="241"/>
      <c r="R158" s="241"/>
      <c r="S158" s="242"/>
      <c r="T158" s="242"/>
      <c r="U158" s="60"/>
      <c r="V158" s="60"/>
    </row>
    <row r="159" spans="7:22">
      <c r="I159" s="154"/>
      <c r="J159" s="60"/>
      <c r="K159" s="27"/>
      <c r="L159" s="27"/>
      <c r="M159" s="250"/>
      <c r="N159" s="237"/>
      <c r="O159" s="27"/>
      <c r="P159" s="240"/>
      <c r="Q159" s="244"/>
      <c r="R159" s="241"/>
      <c r="S159" s="242"/>
      <c r="T159" s="242"/>
      <c r="U159" s="60"/>
      <c r="V159" s="60"/>
    </row>
    <row r="160" spans="7:22">
      <c r="I160" s="154"/>
      <c r="J160" s="60"/>
      <c r="K160" s="27"/>
      <c r="L160" s="27"/>
      <c r="M160" s="250"/>
      <c r="N160" s="237"/>
      <c r="O160" s="27"/>
      <c r="P160" s="240"/>
      <c r="Q160" s="244"/>
      <c r="R160" s="241"/>
      <c r="S160" s="242"/>
      <c r="T160" s="242"/>
      <c r="U160" s="60"/>
      <c r="V160" s="60"/>
    </row>
    <row r="161" spans="9:22">
      <c r="I161" s="154"/>
      <c r="J161" s="60"/>
      <c r="K161" s="27"/>
      <c r="L161" s="27"/>
      <c r="M161" s="250"/>
      <c r="N161" s="213"/>
      <c r="O161" s="27"/>
      <c r="P161" s="240"/>
      <c r="Q161" s="241"/>
      <c r="R161" s="241"/>
      <c r="S161" s="242"/>
      <c r="T161" s="242"/>
      <c r="U161" s="60"/>
      <c r="V161" s="60"/>
    </row>
    <row r="162" spans="9:22">
      <c r="I162" s="154"/>
      <c r="J162" s="60"/>
      <c r="K162" s="27"/>
      <c r="L162" s="27"/>
      <c r="M162" s="250"/>
      <c r="N162" s="214">
        <v>32.802666666666667</v>
      </c>
      <c r="O162" s="239"/>
      <c r="P162" s="240"/>
      <c r="Q162" s="246"/>
      <c r="R162" s="241"/>
      <c r="S162" s="242"/>
      <c r="T162" s="242"/>
      <c r="U162" s="60"/>
      <c r="V162" s="60"/>
    </row>
    <row r="163" spans="9:22">
      <c r="I163" s="154"/>
      <c r="J163" s="60"/>
      <c r="K163" s="27"/>
      <c r="L163" s="27"/>
      <c r="M163" s="250"/>
      <c r="N163" s="214">
        <v>64.270888888888919</v>
      </c>
      <c r="O163" s="239"/>
      <c r="P163" s="240"/>
      <c r="Q163" s="246"/>
      <c r="R163" s="241"/>
      <c r="S163" s="242"/>
      <c r="T163" s="242"/>
      <c r="U163" s="60"/>
      <c r="V163" s="60"/>
    </row>
    <row r="164" spans="9:22">
      <c r="I164" s="154"/>
      <c r="J164" s="60"/>
      <c r="K164" s="27"/>
      <c r="L164" s="27"/>
      <c r="M164" s="250"/>
      <c r="N164" s="207"/>
      <c r="O164" s="27"/>
      <c r="P164" s="27"/>
      <c r="Q164" s="247"/>
      <c r="R164" s="60"/>
      <c r="S164" s="60"/>
      <c r="T164" s="60"/>
      <c r="U164" s="60"/>
      <c r="V164" s="60"/>
    </row>
    <row r="165" spans="9:22">
      <c r="I165" s="154"/>
      <c r="J165" s="60"/>
      <c r="K165" s="27"/>
      <c r="L165" s="27"/>
      <c r="M165" s="250"/>
      <c r="N165" s="27"/>
      <c r="O165" s="27"/>
      <c r="P165" s="27"/>
      <c r="Q165" s="247"/>
      <c r="R165" s="60"/>
      <c r="S165" s="60"/>
      <c r="T165" s="60"/>
      <c r="U165" s="60"/>
      <c r="V165" s="60"/>
    </row>
    <row r="166" spans="9:22">
      <c r="I166" s="154"/>
      <c r="J166" s="60"/>
      <c r="K166" s="27"/>
      <c r="L166" s="27"/>
      <c r="M166" s="250"/>
      <c r="N166" s="27"/>
      <c r="O166" s="27"/>
      <c r="P166" s="27"/>
      <c r="Q166" s="249"/>
      <c r="R166" s="60"/>
      <c r="S166" s="60"/>
      <c r="T166" s="60"/>
      <c r="U166" s="60"/>
      <c r="V166" s="60"/>
    </row>
    <row r="167" spans="9:22">
      <c r="I167" s="154"/>
      <c r="J167" s="60"/>
      <c r="K167" s="27"/>
      <c r="L167" s="27"/>
      <c r="M167" s="250"/>
      <c r="N167" s="60"/>
      <c r="O167" s="60"/>
      <c r="P167" s="60"/>
      <c r="Q167" s="60"/>
      <c r="R167" s="60"/>
      <c r="S167" s="60"/>
      <c r="T167" s="60"/>
      <c r="U167" s="60"/>
      <c r="V167" s="60"/>
    </row>
    <row r="168" spans="9:22">
      <c r="I168" s="154"/>
      <c r="J168" s="60"/>
      <c r="K168" s="27"/>
      <c r="L168" s="27"/>
      <c r="M168" s="250"/>
      <c r="N168" s="60"/>
      <c r="O168" s="60"/>
      <c r="P168" s="60"/>
      <c r="Q168" s="60"/>
      <c r="R168" s="60"/>
      <c r="S168" s="60"/>
      <c r="T168" s="60"/>
      <c r="U168" s="60"/>
      <c r="V168" s="60"/>
    </row>
    <row r="169" spans="9:22">
      <c r="I169" s="154"/>
      <c r="J169" s="60"/>
      <c r="K169" s="27"/>
      <c r="L169" s="27"/>
      <c r="M169" s="250"/>
      <c r="N169" s="60"/>
      <c r="O169" s="60"/>
      <c r="P169" s="60"/>
      <c r="Q169" s="60"/>
      <c r="R169" s="60"/>
      <c r="S169" s="60"/>
      <c r="T169" s="60"/>
      <c r="U169" s="60"/>
      <c r="V169" s="60"/>
    </row>
    <row r="170" spans="9:22">
      <c r="I170" s="154"/>
      <c r="J170" s="60"/>
      <c r="K170" s="27"/>
      <c r="L170" s="27"/>
      <c r="M170" s="250"/>
      <c r="N170" s="60"/>
      <c r="O170" s="60"/>
      <c r="P170" s="60"/>
      <c r="Q170" s="60"/>
      <c r="R170" s="60"/>
      <c r="S170" s="60"/>
      <c r="T170" s="60"/>
      <c r="U170" s="60"/>
      <c r="V170" s="60"/>
    </row>
    <row r="171" spans="9:22">
      <c r="I171" s="154"/>
      <c r="J171" s="60"/>
      <c r="K171" s="27"/>
      <c r="L171" s="27"/>
      <c r="M171" s="250"/>
      <c r="N171" s="60"/>
      <c r="O171" s="60"/>
      <c r="P171" s="60"/>
      <c r="Q171" s="60"/>
      <c r="R171" s="60"/>
      <c r="S171" s="60"/>
      <c r="T171" s="60"/>
      <c r="U171" s="60"/>
      <c r="V171" s="60"/>
    </row>
    <row r="172" spans="9:22">
      <c r="I172" s="154"/>
      <c r="J172" s="60"/>
      <c r="K172" s="27"/>
      <c r="L172" s="27"/>
      <c r="M172" s="250"/>
      <c r="N172" s="60"/>
      <c r="O172" s="60"/>
      <c r="P172" s="60"/>
      <c r="Q172" s="60"/>
      <c r="R172" s="60"/>
      <c r="S172" s="60"/>
      <c r="T172" s="60"/>
      <c r="U172" s="60"/>
      <c r="V172" s="60"/>
    </row>
    <row r="173" spans="9:22">
      <c r="I173" s="154"/>
      <c r="J173" s="60"/>
      <c r="K173" s="27"/>
      <c r="L173" s="27"/>
      <c r="M173" s="250"/>
      <c r="N173" s="60"/>
      <c r="O173" s="60"/>
      <c r="P173" s="60"/>
      <c r="Q173" s="60"/>
      <c r="R173" s="60"/>
      <c r="S173" s="60"/>
      <c r="T173" s="60"/>
      <c r="U173" s="60"/>
      <c r="V173" s="60"/>
    </row>
    <row r="174" spans="9:22">
      <c r="I174" s="154"/>
      <c r="J174" s="60"/>
      <c r="K174" s="27"/>
      <c r="L174" s="27"/>
      <c r="M174" s="250"/>
      <c r="N174" s="60"/>
      <c r="O174" s="60"/>
      <c r="P174" s="60"/>
      <c r="Q174" s="60"/>
      <c r="R174" s="60"/>
      <c r="S174" s="60"/>
      <c r="T174" s="60"/>
      <c r="U174" s="60"/>
      <c r="V174" s="60"/>
    </row>
    <row r="175" spans="9:22">
      <c r="I175" s="154"/>
      <c r="J175" s="60"/>
      <c r="K175" s="27"/>
      <c r="L175" s="27"/>
      <c r="M175" s="250"/>
      <c r="N175" s="60"/>
      <c r="O175" s="60"/>
      <c r="P175" s="60"/>
      <c r="Q175" s="60"/>
      <c r="R175" s="60"/>
      <c r="S175" s="60"/>
      <c r="T175" s="60"/>
      <c r="U175" s="60"/>
      <c r="V175" s="60"/>
    </row>
    <row r="176" spans="9:22">
      <c r="I176" s="154"/>
      <c r="J176" s="60"/>
      <c r="K176" s="27"/>
      <c r="L176" s="27"/>
      <c r="M176" s="250"/>
      <c r="N176" s="60"/>
      <c r="O176" s="60"/>
      <c r="P176" s="60"/>
      <c r="Q176" s="60"/>
      <c r="R176" s="60"/>
      <c r="S176" s="60"/>
      <c r="T176" s="60"/>
      <c r="U176" s="60"/>
      <c r="V176" s="60"/>
    </row>
    <row r="177" spans="9:22">
      <c r="I177" s="154"/>
      <c r="J177" s="60"/>
      <c r="K177" s="27"/>
      <c r="L177" s="27"/>
      <c r="M177" s="250"/>
      <c r="N177" s="60"/>
      <c r="O177" s="60"/>
      <c r="P177" s="60"/>
      <c r="Q177" s="60"/>
      <c r="R177" s="60"/>
      <c r="S177" s="60"/>
      <c r="T177" s="60"/>
      <c r="U177" s="60"/>
      <c r="V177" s="60"/>
    </row>
  </sheetData>
  <autoFilter ref="B21:J141" xr:uid="{8DDE621D-927D-4071-9F09-E63208E10E35}">
    <filterColumn colId="6">
      <filters>
        <filter val="1"/>
        <filter val="10"/>
        <filter val="112"/>
        <filter val="124"/>
        <filter val="13"/>
        <filter val="15"/>
        <filter val="16"/>
        <filter val="17"/>
        <filter val="170"/>
        <filter val="2"/>
        <filter val="21"/>
        <filter val="22"/>
        <filter val="243"/>
        <filter val="26"/>
        <filter val="29"/>
        <filter val="3"/>
        <filter val="34"/>
        <filter val="37"/>
        <filter val="4"/>
        <filter val="44"/>
        <filter val="46"/>
        <filter val="5"/>
        <filter val="50"/>
        <filter val="6"/>
        <filter val="61"/>
        <filter val="74"/>
        <filter val="8"/>
        <filter val="9"/>
      </filters>
    </filterColumn>
  </autoFilter>
  <mergeCells count="4">
    <mergeCell ref="F3:H3"/>
    <mergeCell ref="I19:J19"/>
    <mergeCell ref="E12:F12"/>
    <mergeCell ref="E13:F13"/>
  </mergeCells>
  <phoneticPr fontId="23" type="noConversion"/>
  <conditionalFormatting sqref="B22:B23">
    <cfRule type="iconSet" priority="42">
      <iconSet iconSet="3Signs">
        <cfvo type="percent" val="0"/>
        <cfvo type="percent" val="33"/>
        <cfvo type="percent" val="67"/>
      </iconSet>
    </cfRule>
  </conditionalFormatting>
  <conditionalFormatting sqref="G22:G141">
    <cfRule type="cellIs" dxfId="39" priority="142" operator="equal">
      <formula>"חמור"</formula>
    </cfRule>
    <cfRule type="cellIs" dxfId="38" priority="143" operator="equal">
      <formula>"בינוני"</formula>
    </cfRule>
    <cfRule type="cellIs" dxfId="37" priority="144" operator="equal">
      <formula>"קל"</formula>
    </cfRule>
  </conditionalFormatting>
  <conditionalFormatting sqref="I22:I141">
    <cfRule type="cellIs" dxfId="36" priority="205" operator="equal">
      <formula>$G$5</formula>
    </cfRule>
    <cfRule type="cellIs" dxfId="35" priority="206" operator="equal">
      <formula>$G$7</formula>
    </cfRule>
    <cfRule type="cellIs" dxfId="34" priority="207" operator="equal">
      <formula>$G$9</formula>
    </cfRule>
    <cfRule type="cellIs" dxfId="33" priority="208" operator="equal">
      <formula>$G$6</formula>
    </cfRule>
    <cfRule type="cellIs" dxfId="32" priority="209" operator="equal">
      <formula>$G$8</formula>
    </cfRule>
  </conditionalFormatting>
  <conditionalFormatting sqref="J22:J144">
    <cfRule type="cellIs" dxfId="31" priority="200" operator="equal">
      <formula>$H$8</formula>
    </cfRule>
    <cfRule type="cellIs" dxfId="30" priority="201" operator="equal">
      <formula>$H$6</formula>
    </cfRule>
    <cfRule type="cellIs" dxfId="29" priority="202" operator="equal">
      <formula>$H$9</formula>
    </cfRule>
    <cfRule type="cellIs" dxfId="28" priority="203" operator="equal">
      <formula>$H$7</formula>
    </cfRule>
    <cfRule type="cellIs" dxfId="27" priority="204" operator="equal">
      <formula>$H$5</formula>
    </cfRule>
  </conditionalFormatting>
  <conditionalFormatting sqref="X36:Y40">
    <cfRule type="colorScale" priority="199">
      <colorScale>
        <cfvo type="min"/>
        <cfvo type="percentile" val="50"/>
        <cfvo type="max"/>
        <color rgb="FF63BE7B"/>
        <color rgb="FFFFEB84"/>
        <color rgb="FFF8696B"/>
      </colorScale>
    </cfRule>
  </conditionalFormatting>
  <conditionalFormatting sqref="AF7:AF11">
    <cfRule type="cellIs" dxfId="26" priority="18" operator="equal">
      <formula>$AF$10</formula>
    </cfRule>
    <cfRule type="cellIs" dxfId="25" priority="19" operator="equal">
      <formula>$AF$8</formula>
    </cfRule>
    <cfRule type="cellIs" dxfId="24" priority="20" operator="equal">
      <formula>$AF$11</formula>
    </cfRule>
    <cfRule type="cellIs" dxfId="23" priority="21" operator="equal">
      <formula>$AF$9</formula>
    </cfRule>
    <cfRule type="cellIs" dxfId="22" priority="22" operator="equal">
      <formula>$AF$7</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1A9F-144C-4301-9072-C836C15875E7}">
  <sheetPr codeName="Sheet7" filterMode="1">
    <tabColor theme="3" tint="0.499984740745262"/>
  </sheetPr>
  <dimension ref="A1:BC172"/>
  <sheetViews>
    <sheetView showGridLines="0" rightToLeft="1" tabSelected="1" topLeftCell="C143" zoomScale="71" zoomScaleNormal="85" workbookViewId="0">
      <selection activeCell="I7" sqref="I7"/>
    </sheetView>
  </sheetViews>
  <sheetFormatPr defaultColWidth="9" defaultRowHeight="14.5"/>
  <cols>
    <col min="1" max="1" width="20.25" style="60" hidden="1" customWidth="1"/>
    <col min="2" max="2" width="0" style="57" hidden="1" customWidth="1"/>
    <col min="3" max="3" width="13.58203125" style="58" customWidth="1"/>
    <col min="4" max="4" width="13.25" style="58" customWidth="1"/>
    <col min="5" max="5" width="20.25" style="58" customWidth="1"/>
    <col min="6" max="6" width="16.58203125" style="58" customWidth="1"/>
    <col min="7" max="7" width="30.83203125" style="58" customWidth="1"/>
    <col min="8" max="8" width="18.5" style="61" customWidth="1"/>
    <col min="9" max="9" width="11.83203125" style="62" customWidth="1"/>
    <col min="10" max="11" width="19" style="63" customWidth="1"/>
    <col min="12" max="12" width="19.08203125" style="200" customWidth="1"/>
    <col min="13" max="13" width="22.58203125" style="61" bestFit="1" customWidth="1"/>
    <col min="14" max="14" width="13.83203125" style="62" customWidth="1"/>
    <col min="15" max="15" width="22.08203125" style="62" customWidth="1"/>
    <col min="16" max="16" width="24.5" style="61" customWidth="1"/>
    <col min="17" max="17" width="14.08203125" style="61" bestFit="1" customWidth="1"/>
    <col min="18" max="18" width="33" style="61" hidden="1" customWidth="1"/>
    <col min="19" max="19" width="32.5" style="61" hidden="1" customWidth="1"/>
    <col min="20" max="20" width="16.25" style="61" bestFit="1" customWidth="1"/>
    <col min="21" max="21" width="19.33203125" style="61" customWidth="1"/>
    <col min="22" max="22" width="16.33203125" style="61" customWidth="1"/>
    <col min="23" max="23" width="23.33203125" style="61" customWidth="1"/>
    <col min="24" max="24" width="23" style="61" customWidth="1"/>
    <col min="25" max="25" width="13.75" style="61" hidden="1" customWidth="1"/>
    <col min="26" max="26" width="22.25" style="61" hidden="1" customWidth="1"/>
    <col min="27" max="27" width="13.75" style="61" hidden="1" customWidth="1"/>
    <col min="28" max="28" width="13.58203125" style="61" hidden="1" customWidth="1"/>
    <col min="29" max="29" width="12.58203125" style="61" hidden="1" customWidth="1"/>
    <col min="30" max="30" width="15.75" style="61" hidden="1" customWidth="1"/>
    <col min="31" max="32" width="17.5" style="61" hidden="1" customWidth="1"/>
    <col min="33" max="34" width="19.08203125" style="61" hidden="1" customWidth="1"/>
    <col min="35" max="35" width="12.58203125" style="61" hidden="1" customWidth="1"/>
    <col min="36" max="36" width="11.5" style="61" hidden="1" customWidth="1"/>
    <col min="37" max="37" width="11.5" style="61" customWidth="1"/>
    <col min="38" max="38" width="13.25" style="61" bestFit="1" customWidth="1"/>
    <col min="39" max="39" width="32.5" style="61" bestFit="1" customWidth="1"/>
    <col min="40" max="41" width="9" style="61"/>
    <col min="42" max="42" width="15.5" style="61" bestFit="1" customWidth="1"/>
    <col min="43" max="43" width="18.75" style="61" bestFit="1" customWidth="1"/>
    <col min="44" max="44" width="15.33203125" style="61" customWidth="1"/>
    <col min="45" max="45" width="15.08203125" style="61" bestFit="1" customWidth="1"/>
    <col min="46" max="54" width="9" style="61"/>
    <col min="55" max="55" width="0" style="61" hidden="1" customWidth="1"/>
    <col min="56" max="16384" width="9" style="61"/>
  </cols>
  <sheetData>
    <row r="1" spans="1:55" ht="15" thickBot="1"/>
    <row r="2" spans="1:55" ht="57" thickBot="1">
      <c r="E2" s="61"/>
      <c r="F2" s="286" t="s">
        <v>474</v>
      </c>
      <c r="G2" s="286"/>
      <c r="H2" s="286"/>
      <c r="I2" s="61"/>
      <c r="J2" s="61"/>
      <c r="R2" s="68" t="s">
        <v>278</v>
      </c>
      <c r="S2" s="69" t="s">
        <v>16</v>
      </c>
      <c r="BC2" s="102" t="s">
        <v>294</v>
      </c>
    </row>
    <row r="3" spans="1:55" ht="42">
      <c r="D3" s="273" t="s">
        <v>248</v>
      </c>
      <c r="E3" s="269" t="s">
        <v>467</v>
      </c>
      <c r="F3" s="275" t="s">
        <v>466</v>
      </c>
      <c r="G3" s="280" t="s">
        <v>475</v>
      </c>
      <c r="H3" s="280" t="s">
        <v>476</v>
      </c>
      <c r="I3" s="269" t="s">
        <v>295</v>
      </c>
      <c r="J3" s="274" t="s">
        <v>251</v>
      </c>
      <c r="BC3" s="235">
        <v>212017.26040137437</v>
      </c>
    </row>
    <row r="4" spans="1:55" ht="21">
      <c r="D4" s="89" t="s">
        <v>255</v>
      </c>
      <c r="E4" s="270">
        <v>0.12</v>
      </c>
      <c r="F4" s="155">
        <f>E4*BC3</f>
        <v>25442.071248164924</v>
      </c>
      <c r="G4" s="155">
        <f>F4*7</f>
        <v>178094.49873715447</v>
      </c>
      <c r="H4" s="155">
        <v>231522.2</v>
      </c>
      <c r="I4" s="276">
        <v>39</v>
      </c>
      <c r="J4" s="276">
        <v>60</v>
      </c>
      <c r="BC4" s="235">
        <v>284350.91881628032</v>
      </c>
    </row>
    <row r="5" spans="1:55" ht="21">
      <c r="D5" s="89" t="s">
        <v>256</v>
      </c>
      <c r="E5" s="270">
        <v>0.12</v>
      </c>
      <c r="F5" s="156">
        <f>E5*BC4</f>
        <v>34122.110257953638</v>
      </c>
      <c r="G5" s="156">
        <f t="shared" ref="G5:G8" si="0">F5*7</f>
        <v>238854.77180567547</v>
      </c>
      <c r="H5" s="156">
        <v>310511.5</v>
      </c>
      <c r="I5" s="276">
        <v>6</v>
      </c>
      <c r="J5" s="276">
        <v>48</v>
      </c>
      <c r="BC5" s="235">
        <v>298603.16881738068</v>
      </c>
    </row>
    <row r="6" spans="1:55" ht="21">
      <c r="D6" s="89" t="s">
        <v>257</v>
      </c>
      <c r="E6" s="270">
        <v>0.3</v>
      </c>
      <c r="F6" s="157">
        <f>E6*BC5</f>
        <v>89580.950645214194</v>
      </c>
      <c r="G6" s="157">
        <f t="shared" si="0"/>
        <v>627066.65451649937</v>
      </c>
      <c r="H6" s="157">
        <v>815187.1</v>
      </c>
      <c r="I6" s="276">
        <v>3</v>
      </c>
      <c r="J6" s="276">
        <v>32</v>
      </c>
      <c r="BC6" s="235">
        <v>341706.28555829724</v>
      </c>
    </row>
    <row r="7" spans="1:55" ht="21">
      <c r="D7" s="89" t="s">
        <v>259</v>
      </c>
      <c r="E7" s="270">
        <v>0.4</v>
      </c>
      <c r="F7" s="158">
        <f>E7*BC6</f>
        <v>136682.5142233189</v>
      </c>
      <c r="G7" s="158">
        <f t="shared" si="0"/>
        <v>956777.59956323227</v>
      </c>
      <c r="H7" s="158">
        <v>1243811.4000000001</v>
      </c>
      <c r="I7" s="276">
        <v>4</v>
      </c>
      <c r="J7" s="276">
        <v>31</v>
      </c>
      <c r="BC7" s="235">
        <v>425093.06684133108</v>
      </c>
    </row>
    <row r="8" spans="1:55" ht="21">
      <c r="D8" s="89" t="s">
        <v>260</v>
      </c>
      <c r="E8" s="270">
        <v>0.45</v>
      </c>
      <c r="F8" s="271">
        <f>E8*BC7</f>
        <v>191291.880078599</v>
      </c>
      <c r="G8" s="271">
        <f t="shared" si="0"/>
        <v>1339043.1605501929</v>
      </c>
      <c r="H8" s="271">
        <v>1740755.9000000001</v>
      </c>
      <c r="I8" s="276">
        <v>4</v>
      </c>
      <c r="J8" s="276">
        <v>22</v>
      </c>
      <c r="BC8" s="91"/>
    </row>
    <row r="9" spans="1:55" ht="21">
      <c r="D9" s="216" t="s">
        <v>239</v>
      </c>
      <c r="E9" s="61"/>
      <c r="F9" s="61"/>
      <c r="G9" s="61"/>
      <c r="H9" s="272"/>
      <c r="I9" s="277">
        <f>SUM(I4:I8)</f>
        <v>56</v>
      </c>
      <c r="J9" s="277">
        <f>SUM(J4:J8)</f>
        <v>193</v>
      </c>
      <c r="L9" s="278"/>
    </row>
    <row r="10" spans="1:55" ht="39.75" customHeight="1">
      <c r="D10" s="268" t="s">
        <v>473</v>
      </c>
      <c r="E10" s="234" t="s">
        <v>261</v>
      </c>
      <c r="F10" s="234"/>
      <c r="G10" s="279">
        <v>14476555.290570587</v>
      </c>
      <c r="H10" s="258"/>
      <c r="I10" s="61"/>
      <c r="J10" s="61"/>
    </row>
    <row r="11" spans="1:55" ht="36" customHeight="1">
      <c r="D11" s="78"/>
      <c r="E11" s="290" t="s">
        <v>262</v>
      </c>
      <c r="F11" s="290"/>
      <c r="G11" s="272">
        <f>G10/'אומדן הכנסות- מצב קיים'!N31</f>
        <v>1.0255103475501322</v>
      </c>
      <c r="H11" s="258"/>
      <c r="I11" s="61"/>
      <c r="J11" s="61"/>
    </row>
    <row r="12" spans="1:55" ht="21">
      <c r="E12" s="290" t="s">
        <v>263</v>
      </c>
      <c r="F12" s="290"/>
      <c r="G12" s="272">
        <f>G10/('אומדן עלויות עתידי'!F10*10^6)</f>
        <v>0.25721004097338623</v>
      </c>
      <c r="H12" s="63"/>
      <c r="I12" s="61"/>
      <c r="J12" s="61"/>
    </row>
    <row r="16" spans="1:55" s="230" customFormat="1" ht="6.75" customHeight="1">
      <c r="A16" s="60"/>
      <c r="B16" s="57"/>
      <c r="C16" s="229"/>
      <c r="D16" s="229"/>
      <c r="E16" s="229"/>
      <c r="F16" s="229"/>
      <c r="G16" s="229"/>
      <c r="I16" s="231"/>
      <c r="J16" s="232"/>
      <c r="K16" s="232"/>
      <c r="L16" s="233"/>
      <c r="N16" s="231"/>
      <c r="O16" s="231"/>
      <c r="R16" s="61"/>
      <c r="S16" s="61"/>
      <c r="Y16" s="61"/>
      <c r="Z16" s="61"/>
      <c r="AA16" s="61"/>
      <c r="AB16" s="61"/>
      <c r="AC16" s="61"/>
      <c r="AD16" s="61"/>
      <c r="AE16" s="61"/>
      <c r="AF16" s="61"/>
      <c r="AG16" s="61"/>
      <c r="AH16" s="61"/>
      <c r="AI16" s="61"/>
      <c r="AJ16" s="61"/>
    </row>
    <row r="18" spans="1:17">
      <c r="A18" s="76" t="s">
        <v>235</v>
      </c>
      <c r="L18" s="201"/>
      <c r="M18" s="64"/>
    </row>
    <row r="19" spans="1:17" ht="42" customHeight="1">
      <c r="A19" s="85" t="s">
        <v>236</v>
      </c>
      <c r="H19" s="194"/>
      <c r="I19" s="58"/>
      <c r="M19" s="200"/>
      <c r="O19" s="61"/>
    </row>
    <row r="20" spans="1:17" s="60" customFormat="1" ht="45.75" customHeight="1">
      <c r="B20" s="58"/>
      <c r="C20" s="58"/>
      <c r="D20" s="58"/>
      <c r="E20" s="58"/>
      <c r="F20" s="58"/>
      <c r="G20" s="58"/>
      <c r="I20" s="204" t="s">
        <v>237</v>
      </c>
      <c r="J20" s="291" t="s">
        <v>472</v>
      </c>
      <c r="K20" s="292"/>
      <c r="L20" s="293" t="s">
        <v>412</v>
      </c>
      <c r="M20" s="294"/>
      <c r="N20" s="62"/>
      <c r="Q20" s="154"/>
    </row>
    <row r="21" spans="1:17" s="60" customFormat="1" ht="18.75" customHeight="1">
      <c r="B21" s="58"/>
      <c r="C21" s="58"/>
      <c r="D21" s="58"/>
      <c r="E21" s="58"/>
      <c r="F21" s="58"/>
      <c r="G21" s="58"/>
      <c r="H21" s="66" t="s">
        <v>239</v>
      </c>
      <c r="I21" s="202">
        <f>SUM(I23:I150)</f>
        <v>193</v>
      </c>
      <c r="J21" s="203">
        <f>SUMPRODUCT(J23:J150,I23:I150)</f>
        <v>101335887.03399412</v>
      </c>
      <c r="K21" s="203">
        <f>SUMPRODUCT(K23:K150,I23:I150)</f>
        <v>131736654.40000001</v>
      </c>
      <c r="L21" s="295"/>
      <c r="M21" s="296"/>
    </row>
    <row r="22" spans="1:17" s="60" customFormat="1" ht="55.5">
      <c r="A22" s="70" t="s">
        <v>6</v>
      </c>
      <c r="B22" s="84" t="s">
        <v>279</v>
      </c>
      <c r="C22" s="84" t="s">
        <v>7</v>
      </c>
      <c r="D22" s="84" t="s">
        <v>8</v>
      </c>
      <c r="E22" s="84" t="s">
        <v>5</v>
      </c>
      <c r="F22" s="84" t="s">
        <v>9</v>
      </c>
      <c r="G22" s="84" t="s">
        <v>10</v>
      </c>
      <c r="H22" s="54" t="s">
        <v>240</v>
      </c>
      <c r="I22" s="53" t="s">
        <v>241</v>
      </c>
      <c r="J22" s="205" t="s">
        <v>470</v>
      </c>
      <c r="K22" s="205" t="s">
        <v>471</v>
      </c>
      <c r="L22" s="87" t="s">
        <v>448</v>
      </c>
      <c r="M22" s="87" t="s">
        <v>464</v>
      </c>
    </row>
    <row r="23" spans="1:17" ht="15.5" hidden="1">
      <c r="A23" s="40" t="s">
        <v>242</v>
      </c>
      <c r="B23" s="71" t="s">
        <v>280</v>
      </c>
      <c r="C23" s="23">
        <v>1.1000000000000001</v>
      </c>
      <c r="D23" s="23" t="s">
        <v>13</v>
      </c>
      <c r="E23" s="23" t="s">
        <v>14</v>
      </c>
      <c r="F23" s="23"/>
      <c r="G23" s="25" t="s">
        <v>15</v>
      </c>
      <c r="H23" s="73">
        <v>0</v>
      </c>
      <c r="I23" s="72">
        <v>0</v>
      </c>
      <c r="J23" s="217">
        <v>0</v>
      </c>
      <c r="K23" s="217"/>
      <c r="L23" s="218"/>
      <c r="M23" s="218">
        <v>0</v>
      </c>
      <c r="O23" s="61"/>
    </row>
    <row r="24" spans="1:17" ht="15.5" hidden="1">
      <c r="A24" s="22" t="s">
        <v>242</v>
      </c>
      <c r="B24" s="22" t="s">
        <v>281</v>
      </c>
      <c r="C24" s="23" t="s">
        <v>16</v>
      </c>
      <c r="D24" s="23" t="s">
        <v>17</v>
      </c>
      <c r="E24" s="23"/>
      <c r="F24" s="23"/>
      <c r="G24" s="23" t="s">
        <v>18</v>
      </c>
      <c r="H24" s="74">
        <v>0</v>
      </c>
      <c r="I24" s="72">
        <v>0</v>
      </c>
      <c r="J24" s="217">
        <v>0</v>
      </c>
      <c r="K24" s="217"/>
      <c r="L24" s="218"/>
      <c r="M24" s="218">
        <v>0</v>
      </c>
      <c r="O24" s="61"/>
    </row>
    <row r="25" spans="1:17" ht="31">
      <c r="A25" s="40" t="s">
        <v>243</v>
      </c>
      <c r="B25" s="40" t="s">
        <v>282</v>
      </c>
      <c r="C25" s="23">
        <v>1.2</v>
      </c>
      <c r="D25" s="23" t="s">
        <v>13</v>
      </c>
      <c r="E25" s="23" t="s">
        <v>19</v>
      </c>
      <c r="F25" s="23"/>
      <c r="G25" s="23" t="s">
        <v>20</v>
      </c>
      <c r="H25" s="74" t="s">
        <v>468</v>
      </c>
      <c r="I25" s="72">
        <v>7</v>
      </c>
      <c r="J25" s="217">
        <v>956777.59956323227</v>
      </c>
      <c r="K25" s="217">
        <v>1243811.4000000001</v>
      </c>
      <c r="L25" s="218">
        <v>2</v>
      </c>
      <c r="M25" s="218">
        <v>470548</v>
      </c>
      <c r="O25" s="61"/>
    </row>
    <row r="26" spans="1:17" ht="15.5" hidden="1">
      <c r="A26" s="40">
        <v>1.3</v>
      </c>
      <c r="B26" s="40" t="s">
        <v>283</v>
      </c>
      <c r="C26" s="23">
        <v>1.3</v>
      </c>
      <c r="D26" s="23" t="s">
        <v>13</v>
      </c>
      <c r="E26" s="23" t="s">
        <v>21</v>
      </c>
      <c r="F26" s="23"/>
      <c r="G26" s="23" t="s">
        <v>20</v>
      </c>
      <c r="H26" s="74">
        <v>0</v>
      </c>
      <c r="I26" s="72">
        <v>0</v>
      </c>
      <c r="J26" s="217">
        <v>0</v>
      </c>
      <c r="K26" s="217"/>
      <c r="L26" s="218"/>
      <c r="M26" s="218">
        <v>0</v>
      </c>
      <c r="O26" s="61"/>
    </row>
    <row r="27" spans="1:17" ht="15.5" hidden="1">
      <c r="A27" s="42" t="s">
        <v>22</v>
      </c>
      <c r="B27" s="40" t="s">
        <v>284</v>
      </c>
      <c r="C27" s="21">
        <v>1.4</v>
      </c>
      <c r="D27" s="23" t="s">
        <v>13</v>
      </c>
      <c r="E27" s="23" t="s">
        <v>23</v>
      </c>
      <c r="F27" s="23" t="s">
        <v>24</v>
      </c>
      <c r="G27" s="23" t="s">
        <v>20</v>
      </c>
      <c r="H27" s="74">
        <v>0</v>
      </c>
      <c r="I27" s="72">
        <v>0</v>
      </c>
      <c r="J27" s="217">
        <v>0</v>
      </c>
      <c r="K27" s="217"/>
      <c r="L27" s="218"/>
      <c r="M27" s="218">
        <v>0</v>
      </c>
      <c r="N27" s="61"/>
      <c r="O27" s="61"/>
    </row>
    <row r="28" spans="1:17" ht="31" hidden="1">
      <c r="A28" s="40" t="s">
        <v>25</v>
      </c>
      <c r="B28" s="40" t="s">
        <v>285</v>
      </c>
      <c r="C28" s="23" t="s">
        <v>16</v>
      </c>
      <c r="D28" s="23" t="s">
        <v>13</v>
      </c>
      <c r="E28" s="23" t="s">
        <v>23</v>
      </c>
      <c r="F28" s="23" t="s">
        <v>26</v>
      </c>
      <c r="G28" s="23" t="s">
        <v>27</v>
      </c>
      <c r="H28" s="74">
        <v>0</v>
      </c>
      <c r="I28" s="72">
        <v>0</v>
      </c>
      <c r="J28" s="217">
        <v>0</v>
      </c>
      <c r="K28" s="217"/>
      <c r="L28" s="218"/>
      <c r="M28" s="218">
        <v>0</v>
      </c>
      <c r="N28" s="61"/>
      <c r="O28" s="61"/>
    </row>
    <row r="29" spans="1:17" ht="76" hidden="1" customHeight="1">
      <c r="A29" s="40" t="s">
        <v>25</v>
      </c>
      <c r="B29" s="40" t="s">
        <v>286</v>
      </c>
      <c r="C29" s="23" t="s">
        <v>16</v>
      </c>
      <c r="D29" s="23" t="s">
        <v>17</v>
      </c>
      <c r="E29" s="23" t="s">
        <v>23</v>
      </c>
      <c r="F29" s="23" t="s">
        <v>26</v>
      </c>
      <c r="G29" s="23" t="s">
        <v>28</v>
      </c>
      <c r="H29" s="74">
        <v>0</v>
      </c>
      <c r="I29" s="72">
        <v>0</v>
      </c>
      <c r="J29" s="217">
        <v>0</v>
      </c>
      <c r="K29" s="217"/>
      <c r="L29" s="218"/>
      <c r="M29" s="218">
        <v>0</v>
      </c>
      <c r="N29" s="61"/>
      <c r="O29" s="61"/>
    </row>
    <row r="30" spans="1:17" ht="46.5" hidden="1">
      <c r="A30" s="23" t="s">
        <v>244</v>
      </c>
      <c r="B30" s="23" t="s">
        <v>287</v>
      </c>
      <c r="C30" s="28" t="s">
        <v>16</v>
      </c>
      <c r="D30" s="28" t="s">
        <v>13</v>
      </c>
      <c r="E30" s="23" t="s">
        <v>29</v>
      </c>
      <c r="F30" s="23"/>
      <c r="G30" s="23" t="s">
        <v>20</v>
      </c>
      <c r="H30" s="74">
        <v>0</v>
      </c>
      <c r="I30" s="72">
        <v>0</v>
      </c>
      <c r="J30" s="217">
        <v>0</v>
      </c>
      <c r="K30" s="217"/>
      <c r="L30" s="218"/>
      <c r="M30" s="218">
        <v>0</v>
      </c>
      <c r="N30" s="61"/>
      <c r="O30" s="61"/>
    </row>
    <row r="31" spans="1:17" ht="62" hidden="1">
      <c r="A31" s="28" t="s">
        <v>245</v>
      </c>
      <c r="B31" s="28" t="s">
        <v>288</v>
      </c>
      <c r="C31" s="28" t="s">
        <v>16</v>
      </c>
      <c r="D31" s="28" t="s">
        <v>17</v>
      </c>
      <c r="E31" s="23" t="s">
        <v>30</v>
      </c>
      <c r="F31" s="23"/>
      <c r="G31" s="23" t="s">
        <v>31</v>
      </c>
      <c r="H31" s="74">
        <v>0</v>
      </c>
      <c r="I31" s="72">
        <v>0</v>
      </c>
      <c r="J31" s="217">
        <v>0</v>
      </c>
      <c r="K31" s="217"/>
      <c r="L31" s="218"/>
      <c r="M31" s="218">
        <v>0</v>
      </c>
      <c r="O31" s="61"/>
    </row>
    <row r="32" spans="1:17" ht="62" hidden="1">
      <c r="A32" s="23">
        <v>1.7</v>
      </c>
      <c r="B32" s="28" t="s">
        <v>289</v>
      </c>
      <c r="C32" s="28" t="s">
        <v>16</v>
      </c>
      <c r="D32" s="28" t="s">
        <v>17</v>
      </c>
      <c r="E32" s="23" t="s">
        <v>32</v>
      </c>
      <c r="F32" s="23"/>
      <c r="G32" s="23" t="s">
        <v>31</v>
      </c>
      <c r="H32" s="74">
        <v>0</v>
      </c>
      <c r="I32" s="72">
        <v>0</v>
      </c>
      <c r="J32" s="217">
        <v>0</v>
      </c>
      <c r="K32" s="217"/>
      <c r="L32" s="218"/>
      <c r="M32" s="218">
        <v>0</v>
      </c>
      <c r="O32" s="61"/>
    </row>
    <row r="33" spans="1:45" ht="46.5">
      <c r="A33" s="41">
        <v>2.1</v>
      </c>
      <c r="B33" s="71" t="s">
        <v>290</v>
      </c>
      <c r="C33" s="22">
        <v>2.1</v>
      </c>
      <c r="D33" s="28" t="s">
        <v>13</v>
      </c>
      <c r="E33" s="23" t="s">
        <v>34</v>
      </c>
      <c r="F33" s="23"/>
      <c r="G33" s="33" t="s">
        <v>20</v>
      </c>
      <c r="H33" s="74" t="s">
        <v>469</v>
      </c>
      <c r="I33" s="72">
        <v>1</v>
      </c>
      <c r="J33" s="217">
        <v>178094.49873715447</v>
      </c>
      <c r="K33" s="217">
        <v>231522.2</v>
      </c>
      <c r="L33" s="218">
        <v>1</v>
      </c>
      <c r="M33" s="218">
        <v>235274</v>
      </c>
      <c r="O33" s="61"/>
      <c r="W33" s="83"/>
      <c r="AD33" s="119">
        <v>0.3</v>
      </c>
    </row>
    <row r="34" spans="1:45" ht="93">
      <c r="A34" s="40">
        <v>2.2000000000000002</v>
      </c>
      <c r="B34" s="40" t="s">
        <v>291</v>
      </c>
      <c r="C34" s="22">
        <v>2.2000000000000002</v>
      </c>
      <c r="D34" s="22" t="s">
        <v>13</v>
      </c>
      <c r="E34" s="23" t="s">
        <v>35</v>
      </c>
      <c r="F34" s="23"/>
      <c r="G34" s="33" t="s">
        <v>36</v>
      </c>
      <c r="H34" s="74" t="s">
        <v>257</v>
      </c>
      <c r="I34" s="72">
        <v>1</v>
      </c>
      <c r="J34" s="217">
        <v>238854.77180567547</v>
      </c>
      <c r="K34" s="217">
        <v>310511.5</v>
      </c>
      <c r="L34" s="218">
        <v>1</v>
      </c>
      <c r="M34" s="218">
        <v>235274</v>
      </c>
      <c r="O34" s="61"/>
      <c r="Y34" s="92"/>
      <c r="Z34" s="92"/>
      <c r="AA34" s="61" t="s">
        <v>247</v>
      </c>
    </row>
    <row r="35" spans="1:45" ht="93" hidden="1">
      <c r="A35" s="22">
        <v>2.2000000000000002</v>
      </c>
      <c r="B35" s="22" t="s">
        <v>292</v>
      </c>
      <c r="C35" s="22" t="s">
        <v>16</v>
      </c>
      <c r="D35" s="22" t="s">
        <v>17</v>
      </c>
      <c r="E35" s="23" t="s">
        <v>35</v>
      </c>
      <c r="F35" s="23"/>
      <c r="G35" s="22" t="s">
        <v>37</v>
      </c>
      <c r="H35" s="74">
        <v>0</v>
      </c>
      <c r="I35" s="72">
        <v>0</v>
      </c>
      <c r="J35" s="217">
        <v>0</v>
      </c>
      <c r="K35" s="217"/>
      <c r="L35" s="218"/>
      <c r="M35" s="218">
        <v>0</v>
      </c>
      <c r="O35" s="61"/>
      <c r="X35" s="120">
        <v>3</v>
      </c>
      <c r="Y35" s="120">
        <v>5</v>
      </c>
      <c r="Z35" s="120">
        <v>7</v>
      </c>
      <c r="AA35" s="120">
        <v>10</v>
      </c>
      <c r="AB35" s="120">
        <v>3</v>
      </c>
      <c r="AC35" s="120">
        <v>5</v>
      </c>
      <c r="AD35" s="120">
        <v>7</v>
      </c>
      <c r="AE35" s="120">
        <v>10</v>
      </c>
      <c r="AF35" s="120">
        <v>3</v>
      </c>
      <c r="AG35" s="120">
        <v>5</v>
      </c>
      <c r="AH35" s="120">
        <v>7</v>
      </c>
      <c r="AI35" s="120">
        <v>10</v>
      </c>
    </row>
    <row r="36" spans="1:45" ht="55.5" hidden="1">
      <c r="A36" s="40" t="s">
        <v>38</v>
      </c>
      <c r="B36" s="40" t="s">
        <v>293</v>
      </c>
      <c r="C36" s="22" t="s">
        <v>39</v>
      </c>
      <c r="D36" s="22" t="s">
        <v>13</v>
      </c>
      <c r="E36" s="23" t="s">
        <v>40</v>
      </c>
      <c r="F36" s="23" t="s">
        <v>41</v>
      </c>
      <c r="G36" s="33" t="s">
        <v>42</v>
      </c>
      <c r="H36" s="74">
        <v>0</v>
      </c>
      <c r="I36" s="72">
        <v>0</v>
      </c>
      <c r="J36" s="217">
        <v>0</v>
      </c>
      <c r="K36" s="217"/>
      <c r="L36" s="218"/>
      <c r="M36" s="218">
        <v>0</v>
      </c>
      <c r="O36" s="61"/>
      <c r="X36" s="130" t="s">
        <v>252</v>
      </c>
      <c r="Y36" s="130" t="s">
        <v>252</v>
      </c>
      <c r="Z36" s="130" t="s">
        <v>252</v>
      </c>
      <c r="AA36" s="131" t="s">
        <v>252</v>
      </c>
      <c r="AB36" s="129" t="s">
        <v>253</v>
      </c>
      <c r="AC36" s="130" t="s">
        <v>253</v>
      </c>
      <c r="AD36" s="130" t="s">
        <v>253</v>
      </c>
      <c r="AE36" s="131" t="s">
        <v>253</v>
      </c>
      <c r="AF36" s="143" t="s">
        <v>254</v>
      </c>
      <c r="AG36" s="144" t="s">
        <v>254</v>
      </c>
      <c r="AH36" s="144" t="s">
        <v>254</v>
      </c>
      <c r="AI36" s="145" t="s">
        <v>254</v>
      </c>
    </row>
    <row r="37" spans="1:45" ht="62" hidden="1">
      <c r="A37" s="22" t="s">
        <v>38</v>
      </c>
      <c r="B37" s="22" t="s">
        <v>296</v>
      </c>
      <c r="C37" s="22" t="s">
        <v>16</v>
      </c>
      <c r="D37" s="22" t="s">
        <v>17</v>
      </c>
      <c r="E37" s="23" t="s">
        <v>40</v>
      </c>
      <c r="F37" s="23" t="s">
        <v>41</v>
      </c>
      <c r="G37" s="22" t="s">
        <v>43</v>
      </c>
      <c r="H37" s="74">
        <v>0</v>
      </c>
      <c r="I37" s="72">
        <v>0</v>
      </c>
      <c r="J37" s="217">
        <v>0</v>
      </c>
      <c r="K37" s="217"/>
      <c r="L37" s="218"/>
      <c r="M37" s="218">
        <v>0</v>
      </c>
      <c r="O37" s="61"/>
      <c r="X37" s="125">
        <f t="shared" ref="X37:AA39" si="1">$F4*X$35*$AD$33</f>
        <v>22897.86412334843</v>
      </c>
      <c r="Y37" s="121">
        <f t="shared" si="1"/>
        <v>38163.106872247386</v>
      </c>
      <c r="Z37" s="121">
        <f t="shared" si="1"/>
        <v>53428.349621146343</v>
      </c>
      <c r="AA37" s="133">
        <f t="shared" si="1"/>
        <v>76326.213744494773</v>
      </c>
      <c r="AB37" s="132">
        <f t="shared" ref="AB37:AE41" si="2">($F4*AB$35)-$X37</f>
        <v>53428.349621146343</v>
      </c>
      <c r="AC37" s="121">
        <f t="shared" si="2"/>
        <v>104312.49211747618</v>
      </c>
      <c r="AD37" s="121">
        <f t="shared" si="2"/>
        <v>155196.63461380603</v>
      </c>
      <c r="AE37" s="133">
        <f t="shared" si="2"/>
        <v>231522.84835830081</v>
      </c>
      <c r="AF37" s="146">
        <f t="shared" ref="AF37:AI41" si="3">$X37+AB37</f>
        <v>76326.213744494773</v>
      </c>
      <c r="AG37" s="147">
        <f t="shared" si="3"/>
        <v>127210.35624082462</v>
      </c>
      <c r="AH37" s="147">
        <f t="shared" si="3"/>
        <v>178094.49873715447</v>
      </c>
      <c r="AI37" s="148">
        <f t="shared" si="3"/>
        <v>254420.71248164924</v>
      </c>
    </row>
    <row r="38" spans="1:45" ht="62" hidden="1">
      <c r="A38" s="40" t="s">
        <v>44</v>
      </c>
      <c r="B38" s="40" t="s">
        <v>297</v>
      </c>
      <c r="C38" s="22" t="s">
        <v>45</v>
      </c>
      <c r="D38" s="22" t="s">
        <v>13</v>
      </c>
      <c r="E38" s="23" t="s">
        <v>46</v>
      </c>
      <c r="F38" s="23" t="s">
        <v>47</v>
      </c>
      <c r="G38" s="33" t="s">
        <v>48</v>
      </c>
      <c r="H38" s="74">
        <v>0</v>
      </c>
      <c r="I38" s="72">
        <v>0</v>
      </c>
      <c r="J38" s="217">
        <v>0</v>
      </c>
      <c r="K38" s="217"/>
      <c r="L38" s="218"/>
      <c r="M38" s="218">
        <v>0</v>
      </c>
      <c r="O38" s="61"/>
      <c r="X38" s="126">
        <f t="shared" si="1"/>
        <v>30709.899232158274</v>
      </c>
      <c r="Y38" s="122">
        <f t="shared" si="1"/>
        <v>51183.165386930457</v>
      </c>
      <c r="Z38" s="122">
        <f t="shared" si="1"/>
        <v>71656.431541702637</v>
      </c>
      <c r="AA38" s="135">
        <f t="shared" si="1"/>
        <v>102366.33077386091</v>
      </c>
      <c r="AB38" s="134">
        <f t="shared" si="2"/>
        <v>71656.431541702637</v>
      </c>
      <c r="AC38" s="122">
        <f t="shared" si="2"/>
        <v>139900.65205760993</v>
      </c>
      <c r="AD38" s="122">
        <f t="shared" si="2"/>
        <v>208144.8725735172</v>
      </c>
      <c r="AE38" s="135">
        <f t="shared" si="2"/>
        <v>310511.20334737812</v>
      </c>
      <c r="AF38" s="146">
        <f t="shared" si="3"/>
        <v>102366.33077386091</v>
      </c>
      <c r="AG38" s="147">
        <f t="shared" si="3"/>
        <v>170610.55128976819</v>
      </c>
      <c r="AH38" s="147">
        <f t="shared" si="3"/>
        <v>238854.77180567547</v>
      </c>
      <c r="AI38" s="148">
        <f t="shared" si="3"/>
        <v>341221.10257953638</v>
      </c>
      <c r="AJ38" s="83"/>
      <c r="AL38"/>
      <c r="AM38" s="39"/>
      <c r="AP38"/>
      <c r="AQ38"/>
    </row>
    <row r="39" spans="1:45" ht="62" hidden="1">
      <c r="A39" s="22" t="s">
        <v>44</v>
      </c>
      <c r="B39" s="22" t="s">
        <v>298</v>
      </c>
      <c r="C39" s="22" t="s">
        <v>16</v>
      </c>
      <c r="D39" s="22" t="s">
        <v>17</v>
      </c>
      <c r="E39" s="23" t="s">
        <v>46</v>
      </c>
      <c r="F39" s="23" t="s">
        <v>47</v>
      </c>
      <c r="G39" s="22" t="s">
        <v>33</v>
      </c>
      <c r="H39" s="74">
        <v>0</v>
      </c>
      <c r="I39" s="72">
        <v>0</v>
      </c>
      <c r="J39" s="217">
        <v>0</v>
      </c>
      <c r="K39" s="217"/>
      <c r="L39" s="218"/>
      <c r="M39" s="218">
        <v>0</v>
      </c>
      <c r="O39" s="61"/>
      <c r="X39" s="127">
        <f t="shared" si="1"/>
        <v>80622.855580692776</v>
      </c>
      <c r="Y39" s="123">
        <f t="shared" si="1"/>
        <v>134371.42596782127</v>
      </c>
      <c r="Z39" s="123">
        <f t="shared" si="1"/>
        <v>188119.99635494981</v>
      </c>
      <c r="AA39" s="137">
        <f t="shared" si="1"/>
        <v>268742.85193564254</v>
      </c>
      <c r="AB39" s="136">
        <f t="shared" si="2"/>
        <v>188119.99635494984</v>
      </c>
      <c r="AC39" s="123">
        <f t="shared" si="2"/>
        <v>367281.89764537819</v>
      </c>
      <c r="AD39" s="123">
        <f t="shared" si="2"/>
        <v>546443.79893580661</v>
      </c>
      <c r="AE39" s="137">
        <f t="shared" si="2"/>
        <v>815186.65087144915</v>
      </c>
      <c r="AF39" s="146">
        <f t="shared" si="3"/>
        <v>268742.8519356426</v>
      </c>
      <c r="AG39" s="147">
        <f t="shared" si="3"/>
        <v>447904.75322607096</v>
      </c>
      <c r="AH39" s="147">
        <f t="shared" si="3"/>
        <v>627066.65451649937</v>
      </c>
      <c r="AI39" s="148">
        <f t="shared" si="3"/>
        <v>895809.50645214191</v>
      </c>
      <c r="AJ39" s="83"/>
    </row>
    <row r="40" spans="1:45" ht="77.5">
      <c r="A40" s="40" t="s">
        <v>49</v>
      </c>
      <c r="B40" s="40" t="s">
        <v>299</v>
      </c>
      <c r="C40" s="22" t="s">
        <v>50</v>
      </c>
      <c r="D40" s="22" t="s">
        <v>13</v>
      </c>
      <c r="E40" s="23" t="s">
        <v>46</v>
      </c>
      <c r="F40" s="23" t="s">
        <v>51</v>
      </c>
      <c r="G40" s="33" t="s">
        <v>258</v>
      </c>
      <c r="H40" s="74" t="s">
        <v>257</v>
      </c>
      <c r="I40" s="72">
        <v>3</v>
      </c>
      <c r="J40" s="217">
        <v>238854.77180567547</v>
      </c>
      <c r="K40" s="217">
        <v>310511.5</v>
      </c>
      <c r="L40" s="218">
        <v>1</v>
      </c>
      <c r="M40" s="218">
        <v>235274</v>
      </c>
      <c r="O40" s="61"/>
      <c r="Y40" s="124">
        <f t="shared" ref="Y40:AA41" si="4">$F7*Y$35*$AD$33</f>
        <v>205023.77133497834</v>
      </c>
      <c r="Z40" s="124">
        <f t="shared" si="4"/>
        <v>287033.27986896969</v>
      </c>
      <c r="AA40" s="139">
        <f t="shared" si="4"/>
        <v>410047.54266995669</v>
      </c>
      <c r="AB40" s="138">
        <f t="shared" si="2"/>
        <v>410047.54266995669</v>
      </c>
      <c r="AC40" s="124">
        <f t="shared" si="2"/>
        <v>683412.57111659448</v>
      </c>
      <c r="AD40" s="124">
        <f t="shared" si="2"/>
        <v>956777.59956323227</v>
      </c>
      <c r="AE40" s="139">
        <f t="shared" si="2"/>
        <v>1366825.142233189</v>
      </c>
      <c r="AF40" s="146">
        <f t="shared" si="3"/>
        <v>410047.54266995669</v>
      </c>
      <c r="AG40" s="147">
        <f t="shared" si="3"/>
        <v>683412.57111659448</v>
      </c>
      <c r="AH40" s="147">
        <f t="shared" si="3"/>
        <v>956777.59956323227</v>
      </c>
      <c r="AI40" s="148">
        <f t="shared" si="3"/>
        <v>1366825.142233189</v>
      </c>
      <c r="AJ40" s="83"/>
      <c r="AL40"/>
      <c r="AM40"/>
      <c r="AN40"/>
      <c r="AS40"/>
    </row>
    <row r="41" spans="1:45" ht="171" hidden="1" thickBot="1">
      <c r="A41" s="22" t="s">
        <v>49</v>
      </c>
      <c r="B41" s="22" t="s">
        <v>300</v>
      </c>
      <c r="C41" s="22" t="s">
        <v>16</v>
      </c>
      <c r="D41" s="22" t="s">
        <v>17</v>
      </c>
      <c r="E41" s="23" t="s">
        <v>46</v>
      </c>
      <c r="F41" s="23" t="s">
        <v>51</v>
      </c>
      <c r="G41" s="22" t="s">
        <v>52</v>
      </c>
      <c r="H41" s="74">
        <v>0</v>
      </c>
      <c r="I41" s="72">
        <v>0</v>
      </c>
      <c r="J41" s="217">
        <v>0</v>
      </c>
      <c r="K41" s="217"/>
      <c r="L41" s="218"/>
      <c r="M41" s="218">
        <v>0</v>
      </c>
      <c r="O41" s="61"/>
      <c r="X41" s="152">
        <f>$F8*X$35*$AD$33</f>
        <v>172162.69207073911</v>
      </c>
      <c r="Y41" s="141">
        <f t="shared" si="4"/>
        <v>286937.82011789846</v>
      </c>
      <c r="Z41" s="141">
        <f t="shared" si="4"/>
        <v>401712.94816505787</v>
      </c>
      <c r="AA41" s="142">
        <f t="shared" si="4"/>
        <v>573875.64023579692</v>
      </c>
      <c r="AB41" s="140">
        <f t="shared" si="2"/>
        <v>401712.94816505793</v>
      </c>
      <c r="AC41" s="141">
        <f t="shared" si="2"/>
        <v>784296.70832225587</v>
      </c>
      <c r="AD41" s="141">
        <f t="shared" si="2"/>
        <v>1166880.4684794538</v>
      </c>
      <c r="AE41" s="142">
        <f t="shared" si="2"/>
        <v>1740756.1087152509</v>
      </c>
      <c r="AF41" s="149">
        <f t="shared" si="3"/>
        <v>573875.64023579704</v>
      </c>
      <c r="AG41" s="150">
        <f t="shared" si="3"/>
        <v>956459.40039299498</v>
      </c>
      <c r="AH41" s="150">
        <f t="shared" si="3"/>
        <v>1339043.1605501929</v>
      </c>
      <c r="AI41" s="151">
        <f t="shared" si="3"/>
        <v>1912918.80078599</v>
      </c>
      <c r="AJ41" s="83"/>
      <c r="AL41"/>
      <c r="AM41"/>
      <c r="AN41"/>
      <c r="AS41"/>
    </row>
    <row r="42" spans="1:45" ht="15.5">
      <c r="A42" s="40">
        <v>2.4</v>
      </c>
      <c r="B42" s="40" t="s">
        <v>301</v>
      </c>
      <c r="C42" s="22">
        <v>2.4</v>
      </c>
      <c r="D42" s="22" t="s">
        <v>13</v>
      </c>
      <c r="E42" s="23" t="s">
        <v>53</v>
      </c>
      <c r="F42" s="23"/>
      <c r="G42" s="33" t="s">
        <v>54</v>
      </c>
      <c r="H42" s="74" t="s">
        <v>469</v>
      </c>
      <c r="I42" s="72">
        <v>1</v>
      </c>
      <c r="J42" s="217">
        <v>178094.49873715447</v>
      </c>
      <c r="K42" s="217">
        <v>231522.2</v>
      </c>
      <c r="L42" s="218">
        <v>1</v>
      </c>
      <c r="M42" s="218">
        <v>235274</v>
      </c>
      <c r="O42" s="61"/>
      <c r="AH42"/>
      <c r="AI42"/>
      <c r="AJ42"/>
      <c r="AP42"/>
    </row>
    <row r="43" spans="1:45" ht="93" hidden="1">
      <c r="A43" s="56">
        <v>2.4</v>
      </c>
      <c r="B43" s="22" t="s">
        <v>302</v>
      </c>
      <c r="C43" s="22" t="s">
        <v>16</v>
      </c>
      <c r="D43" s="22" t="s">
        <v>17</v>
      </c>
      <c r="E43" s="23" t="s">
        <v>53</v>
      </c>
      <c r="F43" s="23"/>
      <c r="G43" s="22" t="s">
        <v>55</v>
      </c>
      <c r="H43" s="74">
        <v>0</v>
      </c>
      <c r="I43" s="72">
        <v>0</v>
      </c>
      <c r="J43" s="217">
        <v>0</v>
      </c>
      <c r="K43" s="217"/>
      <c r="L43" s="218"/>
      <c r="M43" s="218">
        <v>0</v>
      </c>
      <c r="O43" s="61"/>
      <c r="AK43"/>
      <c r="AL43"/>
      <c r="AM43"/>
      <c r="AP43"/>
      <c r="AQ43"/>
    </row>
    <row r="44" spans="1:45" ht="124">
      <c r="A44" s="40" t="s">
        <v>56</v>
      </c>
      <c r="B44" s="40" t="s">
        <v>303</v>
      </c>
      <c r="C44" s="22" t="s">
        <v>57</v>
      </c>
      <c r="D44" s="22" t="s">
        <v>13</v>
      </c>
      <c r="E44" s="23" t="s">
        <v>58</v>
      </c>
      <c r="F44" s="23" t="s">
        <v>59</v>
      </c>
      <c r="G44" s="33" t="s">
        <v>20</v>
      </c>
      <c r="H44" s="74" t="s">
        <v>469</v>
      </c>
      <c r="I44" s="72">
        <v>1</v>
      </c>
      <c r="J44" s="217">
        <v>178094.49873715447</v>
      </c>
      <c r="K44" s="217">
        <v>231522.2</v>
      </c>
      <c r="L44" s="218">
        <v>1</v>
      </c>
      <c r="M44" s="218">
        <v>235274</v>
      </c>
      <c r="O44" s="61"/>
      <c r="AK44"/>
      <c r="AL44"/>
      <c r="AM44"/>
      <c r="AP44"/>
      <c r="AQ44"/>
    </row>
    <row r="45" spans="1:45" ht="124">
      <c r="A45" s="40" t="s">
        <v>60</v>
      </c>
      <c r="B45" s="40" t="s">
        <v>304</v>
      </c>
      <c r="C45" s="22" t="s">
        <v>61</v>
      </c>
      <c r="D45" s="22" t="s">
        <v>13</v>
      </c>
      <c r="E45" s="23" t="s">
        <v>58</v>
      </c>
      <c r="F45" s="23" t="s">
        <v>62</v>
      </c>
      <c r="G45" s="33" t="s">
        <v>63</v>
      </c>
      <c r="H45" s="74" t="s">
        <v>257</v>
      </c>
      <c r="I45" s="72">
        <v>6</v>
      </c>
      <c r="J45" s="217">
        <v>238854.77180567547</v>
      </c>
      <c r="K45" s="217">
        <v>310511.5</v>
      </c>
      <c r="L45" s="218">
        <v>1</v>
      </c>
      <c r="M45" s="218">
        <v>235274</v>
      </c>
      <c r="O45" s="61"/>
      <c r="AK45"/>
      <c r="AL45"/>
      <c r="AM45"/>
      <c r="AP45"/>
      <c r="AQ45"/>
    </row>
    <row r="46" spans="1:45" ht="139.5" hidden="1">
      <c r="A46" s="22" t="s">
        <v>60</v>
      </c>
      <c r="B46" s="22" t="s">
        <v>305</v>
      </c>
      <c r="C46" s="22" t="s">
        <v>16</v>
      </c>
      <c r="D46" s="22" t="s">
        <v>17</v>
      </c>
      <c r="E46" s="23" t="s">
        <v>58</v>
      </c>
      <c r="F46" s="23" t="s">
        <v>62</v>
      </c>
      <c r="G46" s="22" t="s">
        <v>64</v>
      </c>
      <c r="H46" s="74">
        <v>0</v>
      </c>
      <c r="I46" s="72">
        <v>0</v>
      </c>
      <c r="J46" s="217">
        <v>0</v>
      </c>
      <c r="K46" s="217"/>
      <c r="L46" s="218"/>
      <c r="M46" s="218">
        <v>0</v>
      </c>
      <c r="O46" s="61"/>
      <c r="Q46"/>
      <c r="R46"/>
      <c r="AK46"/>
      <c r="AL46"/>
      <c r="AM46"/>
      <c r="AP46"/>
      <c r="AQ46"/>
    </row>
    <row r="47" spans="1:45" ht="62">
      <c r="A47" s="40">
        <v>2.6</v>
      </c>
      <c r="B47" s="40" t="s">
        <v>306</v>
      </c>
      <c r="C47" s="22">
        <v>2.6</v>
      </c>
      <c r="D47" s="22" t="s">
        <v>13</v>
      </c>
      <c r="E47" s="23" t="s">
        <v>65</v>
      </c>
      <c r="F47" s="23"/>
      <c r="G47" s="33" t="s">
        <v>66</v>
      </c>
      <c r="H47" s="74" t="s">
        <v>469</v>
      </c>
      <c r="I47" s="72">
        <v>17</v>
      </c>
      <c r="J47" s="217">
        <v>178094.49873715447</v>
      </c>
      <c r="K47" s="217">
        <v>231522.2</v>
      </c>
      <c r="L47" s="218">
        <v>1</v>
      </c>
      <c r="M47" s="218">
        <v>235274</v>
      </c>
      <c r="O47" s="61"/>
      <c r="Q47"/>
      <c r="R47"/>
      <c r="AK47"/>
      <c r="AL47"/>
      <c r="AM47"/>
      <c r="AP47"/>
      <c r="AQ47"/>
    </row>
    <row r="48" spans="1:45" ht="124" hidden="1">
      <c r="A48" s="56">
        <v>2.6</v>
      </c>
      <c r="B48" s="22" t="s">
        <v>307</v>
      </c>
      <c r="C48" s="22" t="s">
        <v>16</v>
      </c>
      <c r="D48" s="22" t="s">
        <v>17</v>
      </c>
      <c r="E48" s="23" t="s">
        <v>65</v>
      </c>
      <c r="F48" s="23"/>
      <c r="G48" s="22" t="s">
        <v>67</v>
      </c>
      <c r="H48" s="74">
        <v>0</v>
      </c>
      <c r="I48" s="72">
        <v>0</v>
      </c>
      <c r="J48" s="217">
        <v>0</v>
      </c>
      <c r="K48" s="217"/>
      <c r="L48" s="218"/>
      <c r="M48" s="218">
        <v>0</v>
      </c>
      <c r="O48" s="61"/>
      <c r="Q48"/>
      <c r="R48"/>
      <c r="AK48"/>
      <c r="AL48"/>
      <c r="AM48"/>
      <c r="AP48"/>
      <c r="AQ48"/>
    </row>
    <row r="49" spans="1:43" ht="46.5" hidden="1">
      <c r="A49" s="22">
        <v>2.7</v>
      </c>
      <c r="B49" s="28" t="s">
        <v>308</v>
      </c>
      <c r="C49" s="28" t="s">
        <v>16</v>
      </c>
      <c r="D49" s="28" t="s">
        <v>17</v>
      </c>
      <c r="E49" s="23" t="s">
        <v>68</v>
      </c>
      <c r="F49" s="23"/>
      <c r="G49" s="33"/>
      <c r="H49" s="74">
        <v>0</v>
      </c>
      <c r="I49" s="72">
        <v>0</v>
      </c>
      <c r="J49" s="217">
        <v>0</v>
      </c>
      <c r="K49" s="217"/>
      <c r="L49" s="218"/>
      <c r="M49" s="218">
        <v>0</v>
      </c>
      <c r="O49" s="61"/>
      <c r="Q49"/>
      <c r="R49"/>
      <c r="AK49"/>
      <c r="AL49"/>
      <c r="AM49"/>
      <c r="AP49"/>
      <c r="AQ49"/>
    </row>
    <row r="50" spans="1:43" ht="62">
      <c r="A50" s="40" t="s">
        <v>69</v>
      </c>
      <c r="B50" s="40" t="s">
        <v>309</v>
      </c>
      <c r="C50" s="22" t="s">
        <v>70</v>
      </c>
      <c r="D50" s="22" t="s">
        <v>13</v>
      </c>
      <c r="E50" s="23" t="s">
        <v>71</v>
      </c>
      <c r="F50" s="23" t="s">
        <v>72</v>
      </c>
      <c r="G50" s="33" t="s">
        <v>73</v>
      </c>
      <c r="H50" s="74" t="s">
        <v>468</v>
      </c>
      <c r="I50" s="72">
        <v>1</v>
      </c>
      <c r="J50" s="217">
        <v>1339043.1605501929</v>
      </c>
      <c r="K50" s="217">
        <v>1740755.9000000001</v>
      </c>
      <c r="L50" s="218">
        <v>4</v>
      </c>
      <c r="M50" s="218">
        <v>941096</v>
      </c>
      <c r="O50" s="61"/>
      <c r="Q50"/>
      <c r="R50"/>
      <c r="AK50"/>
      <c r="AL50"/>
      <c r="AM50"/>
      <c r="AP50"/>
      <c r="AQ50"/>
    </row>
    <row r="51" spans="1:43" ht="77.5" hidden="1">
      <c r="A51" s="40" t="s">
        <v>69</v>
      </c>
      <c r="B51" s="40" t="s">
        <v>310</v>
      </c>
      <c r="C51" s="22" t="s">
        <v>16</v>
      </c>
      <c r="D51" s="22" t="s">
        <v>17</v>
      </c>
      <c r="E51" s="23" t="s">
        <v>71</v>
      </c>
      <c r="F51" s="23" t="s">
        <v>72</v>
      </c>
      <c r="G51" s="33" t="s">
        <v>74</v>
      </c>
      <c r="H51" s="74">
        <v>0</v>
      </c>
      <c r="I51" s="72">
        <v>0</v>
      </c>
      <c r="J51" s="217">
        <v>0</v>
      </c>
      <c r="K51" s="217"/>
      <c r="L51" s="218"/>
      <c r="M51" s="218">
        <v>0</v>
      </c>
      <c r="O51" s="61"/>
      <c r="Q51"/>
      <c r="R51"/>
      <c r="AK51"/>
      <c r="AL51"/>
      <c r="AM51"/>
      <c r="AP51"/>
      <c r="AQ51"/>
    </row>
    <row r="52" spans="1:43" ht="31">
      <c r="A52" s="40" t="s">
        <v>75</v>
      </c>
      <c r="B52" s="40" t="s">
        <v>311</v>
      </c>
      <c r="C52" s="22">
        <v>3.1</v>
      </c>
      <c r="D52" s="22" t="s">
        <v>13</v>
      </c>
      <c r="E52" s="23" t="s">
        <v>71</v>
      </c>
      <c r="F52" s="23" t="s">
        <v>264</v>
      </c>
      <c r="G52" s="33" t="s">
        <v>76</v>
      </c>
      <c r="H52" s="74" t="s">
        <v>257</v>
      </c>
      <c r="I52" s="72">
        <v>1</v>
      </c>
      <c r="J52" s="217">
        <v>956777.59956323227</v>
      </c>
      <c r="K52" s="217">
        <v>1243811.4000000001</v>
      </c>
      <c r="L52" s="218">
        <v>2</v>
      </c>
      <c r="M52" s="218">
        <v>470548</v>
      </c>
      <c r="O52" s="61"/>
      <c r="Q52"/>
      <c r="R52"/>
      <c r="AK52"/>
      <c r="AL52"/>
      <c r="AM52"/>
      <c r="AP52"/>
      <c r="AQ52"/>
    </row>
    <row r="53" spans="1:43" ht="31" hidden="1">
      <c r="A53" s="40" t="s">
        <v>75</v>
      </c>
      <c r="B53" s="40" t="s">
        <v>312</v>
      </c>
      <c r="C53" s="22" t="s">
        <v>16</v>
      </c>
      <c r="D53" s="22" t="s">
        <v>17</v>
      </c>
      <c r="E53" s="23" t="s">
        <v>71</v>
      </c>
      <c r="F53" s="23" t="s">
        <v>264</v>
      </c>
      <c r="G53" s="33" t="s">
        <v>77</v>
      </c>
      <c r="H53" s="74">
        <v>0</v>
      </c>
      <c r="I53" s="72">
        <v>0</v>
      </c>
      <c r="J53" s="217">
        <v>0</v>
      </c>
      <c r="K53" s="217"/>
      <c r="L53" s="218"/>
      <c r="M53" s="218">
        <v>0</v>
      </c>
      <c r="O53" s="61"/>
      <c r="Q53"/>
      <c r="R53"/>
      <c r="AK53"/>
      <c r="AL53"/>
      <c r="AM53"/>
      <c r="AP53"/>
      <c r="AQ53"/>
    </row>
    <row r="54" spans="1:43" ht="31" hidden="1">
      <c r="A54" s="40" t="s">
        <v>78</v>
      </c>
      <c r="B54" s="40" t="s">
        <v>313</v>
      </c>
      <c r="C54" s="22" t="s">
        <v>275</v>
      </c>
      <c r="D54" s="22" t="s">
        <v>13</v>
      </c>
      <c r="E54" s="23" t="s">
        <v>71</v>
      </c>
      <c r="F54" s="23" t="s">
        <v>79</v>
      </c>
      <c r="G54" s="33" t="s">
        <v>76</v>
      </c>
      <c r="H54" s="74">
        <v>0</v>
      </c>
      <c r="I54" s="72">
        <v>0</v>
      </c>
      <c r="J54" s="217">
        <v>0</v>
      </c>
      <c r="K54" s="217"/>
      <c r="L54" s="218"/>
      <c r="M54" s="218">
        <v>0</v>
      </c>
      <c r="O54" s="61"/>
      <c r="Q54"/>
      <c r="R54"/>
      <c r="AK54"/>
      <c r="AL54"/>
      <c r="AM54"/>
      <c r="AP54"/>
      <c r="AQ54"/>
    </row>
    <row r="55" spans="1:43" ht="31" hidden="1">
      <c r="A55" s="40" t="s">
        <v>78</v>
      </c>
      <c r="B55" s="40" t="s">
        <v>314</v>
      </c>
      <c r="C55" s="22" t="s">
        <v>16</v>
      </c>
      <c r="D55" s="22" t="s">
        <v>17</v>
      </c>
      <c r="E55" s="23" t="s">
        <v>71</v>
      </c>
      <c r="F55" s="23" t="s">
        <v>79</v>
      </c>
      <c r="G55" s="33" t="s">
        <v>80</v>
      </c>
      <c r="H55" s="74">
        <v>0</v>
      </c>
      <c r="I55" s="72">
        <v>0</v>
      </c>
      <c r="J55" s="217">
        <v>0</v>
      </c>
      <c r="K55" s="217"/>
      <c r="L55" s="218"/>
      <c r="M55" s="218">
        <v>0</v>
      </c>
      <c r="O55" s="61"/>
      <c r="Q55"/>
      <c r="R55"/>
      <c r="AK55"/>
      <c r="AL55"/>
      <c r="AM55"/>
      <c r="AP55"/>
      <c r="AQ55"/>
    </row>
    <row r="56" spans="1:43" ht="31">
      <c r="A56" s="40">
        <v>3.2</v>
      </c>
      <c r="B56" s="40" t="s">
        <v>315</v>
      </c>
      <c r="C56" s="22">
        <v>3.2</v>
      </c>
      <c r="D56" s="22" t="s">
        <v>13</v>
      </c>
      <c r="E56" s="23" t="s">
        <v>81</v>
      </c>
      <c r="F56" s="23"/>
      <c r="G56" s="33" t="s">
        <v>82</v>
      </c>
      <c r="H56" s="74" t="s">
        <v>257</v>
      </c>
      <c r="I56" s="72">
        <v>1</v>
      </c>
      <c r="J56" s="217">
        <v>627066.65451649937</v>
      </c>
      <c r="K56" s="217">
        <v>815187.1</v>
      </c>
      <c r="L56" s="218">
        <v>2</v>
      </c>
      <c r="M56" s="218">
        <v>470548</v>
      </c>
      <c r="O56" s="61"/>
      <c r="Q56"/>
      <c r="R56"/>
      <c r="AK56"/>
      <c r="AL56"/>
      <c r="AM56"/>
      <c r="AP56"/>
      <c r="AQ56"/>
    </row>
    <row r="57" spans="1:43" ht="77.5" hidden="1">
      <c r="A57" s="40">
        <v>3.2</v>
      </c>
      <c r="B57" s="40" t="s">
        <v>316</v>
      </c>
      <c r="C57" s="22" t="s">
        <v>16</v>
      </c>
      <c r="D57" s="22" t="s">
        <v>17</v>
      </c>
      <c r="E57" s="23" t="s">
        <v>81</v>
      </c>
      <c r="F57" s="23"/>
      <c r="G57" s="33" t="s">
        <v>83</v>
      </c>
      <c r="H57" s="74">
        <v>0</v>
      </c>
      <c r="I57" s="72">
        <v>0</v>
      </c>
      <c r="J57" s="217">
        <v>0</v>
      </c>
      <c r="K57" s="217"/>
      <c r="L57" s="218"/>
      <c r="M57" s="218">
        <v>0</v>
      </c>
      <c r="O57" s="61"/>
      <c r="Q57"/>
      <c r="R57"/>
      <c r="AK57"/>
      <c r="AL57"/>
      <c r="AM57"/>
      <c r="AP57"/>
      <c r="AQ57"/>
    </row>
    <row r="58" spans="1:43" ht="46.5" hidden="1">
      <c r="A58" s="40">
        <v>3.3</v>
      </c>
      <c r="B58" s="40" t="s">
        <v>317</v>
      </c>
      <c r="C58" s="22">
        <v>3.3</v>
      </c>
      <c r="D58" s="22" t="s">
        <v>13</v>
      </c>
      <c r="E58" s="23" t="s">
        <v>84</v>
      </c>
      <c r="F58" s="23"/>
      <c r="G58" s="33" t="s">
        <v>82</v>
      </c>
      <c r="H58" s="74">
        <v>0</v>
      </c>
      <c r="I58" s="72">
        <v>0</v>
      </c>
      <c r="J58" s="217">
        <v>0</v>
      </c>
      <c r="K58" s="217"/>
      <c r="L58" s="218"/>
      <c r="M58" s="218">
        <v>0</v>
      </c>
      <c r="O58" s="61"/>
      <c r="Q58"/>
      <c r="R58"/>
    </row>
    <row r="59" spans="1:43" ht="46.5" hidden="1">
      <c r="A59" s="40">
        <v>3.3</v>
      </c>
      <c r="B59" s="40" t="s">
        <v>318</v>
      </c>
      <c r="C59" s="22" t="s">
        <v>16</v>
      </c>
      <c r="D59" s="22" t="s">
        <v>17</v>
      </c>
      <c r="E59" s="23" t="s">
        <v>84</v>
      </c>
      <c r="F59" s="23"/>
      <c r="G59" s="33" t="s">
        <v>85</v>
      </c>
      <c r="H59" s="74">
        <v>0</v>
      </c>
      <c r="I59" s="72">
        <v>0</v>
      </c>
      <c r="J59" s="217">
        <v>0</v>
      </c>
      <c r="K59" s="217"/>
      <c r="L59" s="218"/>
      <c r="M59" s="218">
        <v>0</v>
      </c>
      <c r="O59" s="61"/>
      <c r="Q59"/>
      <c r="R59"/>
    </row>
    <row r="60" spans="1:43" ht="62" hidden="1">
      <c r="A60" s="40">
        <v>3.4</v>
      </c>
      <c r="B60" s="40" t="s">
        <v>319</v>
      </c>
      <c r="C60" s="22">
        <v>3.4</v>
      </c>
      <c r="D60" s="22" t="s">
        <v>13</v>
      </c>
      <c r="E60" s="23" t="s">
        <v>86</v>
      </c>
      <c r="F60" s="23"/>
      <c r="G60" s="33" t="s">
        <v>87</v>
      </c>
      <c r="H60" s="74">
        <v>0</v>
      </c>
      <c r="I60" s="72">
        <v>0</v>
      </c>
      <c r="J60" s="217">
        <v>0</v>
      </c>
      <c r="K60" s="217"/>
      <c r="L60" s="218"/>
      <c r="M60" s="218">
        <v>0</v>
      </c>
      <c r="O60" s="61"/>
      <c r="Q60"/>
      <c r="R60"/>
    </row>
    <row r="61" spans="1:43" ht="155" hidden="1">
      <c r="A61" s="22">
        <v>3.4</v>
      </c>
      <c r="B61" s="22" t="s">
        <v>320</v>
      </c>
      <c r="C61" s="22" t="s">
        <v>16</v>
      </c>
      <c r="D61" s="22" t="s">
        <v>17</v>
      </c>
      <c r="E61" s="23" t="s">
        <v>86</v>
      </c>
      <c r="F61" s="23"/>
      <c r="G61" s="22" t="s">
        <v>88</v>
      </c>
      <c r="H61" s="74">
        <v>0</v>
      </c>
      <c r="I61" s="72">
        <v>0</v>
      </c>
      <c r="J61" s="217">
        <v>0</v>
      </c>
      <c r="K61" s="217"/>
      <c r="L61" s="218"/>
      <c r="M61" s="218">
        <v>0</v>
      </c>
      <c r="O61" s="61"/>
      <c r="Q61"/>
      <c r="R61"/>
    </row>
    <row r="62" spans="1:43" ht="108.5" hidden="1">
      <c r="A62" s="40" t="s">
        <v>89</v>
      </c>
      <c r="B62" s="40" t="s">
        <v>321</v>
      </c>
      <c r="C62" s="22" t="s">
        <v>90</v>
      </c>
      <c r="D62" s="22" t="s">
        <v>13</v>
      </c>
      <c r="E62" s="23" t="s">
        <v>265</v>
      </c>
      <c r="F62" s="23" t="s">
        <v>91</v>
      </c>
      <c r="G62" s="33" t="s">
        <v>20</v>
      </c>
      <c r="H62" s="74">
        <v>0</v>
      </c>
      <c r="I62" s="72">
        <v>0</v>
      </c>
      <c r="J62" s="217">
        <v>0</v>
      </c>
      <c r="K62" s="217"/>
      <c r="L62" s="218"/>
      <c r="M62" s="218">
        <v>0</v>
      </c>
      <c r="O62" s="61"/>
      <c r="Q62"/>
      <c r="R62"/>
    </row>
    <row r="63" spans="1:43" ht="124" hidden="1">
      <c r="A63" s="40" t="s">
        <v>92</v>
      </c>
      <c r="B63" s="40" t="s">
        <v>322</v>
      </c>
      <c r="C63" s="22" t="s">
        <v>93</v>
      </c>
      <c r="D63" s="22" t="s">
        <v>13</v>
      </c>
      <c r="E63" s="23" t="s">
        <v>265</v>
      </c>
      <c r="F63" s="23" t="s">
        <v>94</v>
      </c>
      <c r="G63" s="33" t="s">
        <v>20</v>
      </c>
      <c r="H63" s="74">
        <v>0</v>
      </c>
      <c r="I63" s="72">
        <v>0</v>
      </c>
      <c r="J63" s="217">
        <v>0</v>
      </c>
      <c r="K63" s="217"/>
      <c r="L63" s="218"/>
      <c r="M63" s="218">
        <v>0</v>
      </c>
      <c r="O63" s="61"/>
      <c r="Q63"/>
      <c r="R63"/>
    </row>
    <row r="64" spans="1:43" ht="108.5" hidden="1">
      <c r="A64" s="40" t="s">
        <v>95</v>
      </c>
      <c r="B64" s="40" t="s">
        <v>323</v>
      </c>
      <c r="C64" s="22" t="s">
        <v>96</v>
      </c>
      <c r="D64" s="22" t="s">
        <v>13</v>
      </c>
      <c r="E64" s="23" t="s">
        <v>265</v>
      </c>
      <c r="F64" s="23" t="s">
        <v>97</v>
      </c>
      <c r="G64" s="33" t="s">
        <v>20</v>
      </c>
      <c r="H64" s="74">
        <v>0</v>
      </c>
      <c r="I64" s="72">
        <v>0</v>
      </c>
      <c r="J64" s="217">
        <v>0</v>
      </c>
      <c r="K64" s="217"/>
      <c r="L64" s="218"/>
      <c r="M64" s="218">
        <v>0</v>
      </c>
      <c r="O64" s="61"/>
      <c r="Q64"/>
      <c r="R64"/>
    </row>
    <row r="65" spans="1:18" ht="139.5" hidden="1">
      <c r="A65" s="40" t="s">
        <v>98</v>
      </c>
      <c r="B65" s="40" t="s">
        <v>324</v>
      </c>
      <c r="C65" s="22" t="s">
        <v>99</v>
      </c>
      <c r="D65" s="22" t="s">
        <v>13</v>
      </c>
      <c r="E65" s="23" t="s">
        <v>265</v>
      </c>
      <c r="F65" s="23" t="s">
        <v>100</v>
      </c>
      <c r="G65" s="33" t="s">
        <v>20</v>
      </c>
      <c r="H65" s="74">
        <v>0</v>
      </c>
      <c r="I65" s="72">
        <v>0</v>
      </c>
      <c r="J65" s="217">
        <v>0</v>
      </c>
      <c r="K65" s="217"/>
      <c r="L65" s="218"/>
      <c r="M65" s="218">
        <v>0</v>
      </c>
      <c r="O65" s="61"/>
      <c r="Q65"/>
      <c r="R65"/>
    </row>
    <row r="66" spans="1:18" ht="108.5" hidden="1">
      <c r="A66" s="40" t="s">
        <v>101</v>
      </c>
      <c r="B66" s="40" t="s">
        <v>325</v>
      </c>
      <c r="C66" s="22" t="s">
        <v>102</v>
      </c>
      <c r="D66" s="22" t="s">
        <v>13</v>
      </c>
      <c r="E66" s="23" t="s">
        <v>265</v>
      </c>
      <c r="F66" s="23" t="s">
        <v>103</v>
      </c>
      <c r="G66" s="33" t="s">
        <v>20</v>
      </c>
      <c r="H66" s="74">
        <v>0</v>
      </c>
      <c r="I66" s="72">
        <v>0</v>
      </c>
      <c r="J66" s="217">
        <v>0</v>
      </c>
      <c r="K66" s="217"/>
      <c r="L66" s="218"/>
      <c r="M66" s="218">
        <v>0</v>
      </c>
      <c r="O66" s="61"/>
      <c r="Q66"/>
      <c r="R66"/>
    </row>
    <row r="67" spans="1:18" ht="108.5" hidden="1">
      <c r="A67" s="40" t="s">
        <v>104</v>
      </c>
      <c r="B67" s="40" t="s">
        <v>326</v>
      </c>
      <c r="C67" s="22" t="s">
        <v>105</v>
      </c>
      <c r="D67" s="22" t="s">
        <v>13</v>
      </c>
      <c r="E67" s="23" t="s">
        <v>265</v>
      </c>
      <c r="F67" s="23" t="s">
        <v>106</v>
      </c>
      <c r="G67" s="33" t="s">
        <v>20</v>
      </c>
      <c r="H67" s="74">
        <v>0</v>
      </c>
      <c r="I67" s="72">
        <v>0</v>
      </c>
      <c r="J67" s="217">
        <v>0</v>
      </c>
      <c r="K67" s="217"/>
      <c r="L67" s="218"/>
      <c r="M67" s="218">
        <v>0</v>
      </c>
      <c r="O67" s="61"/>
      <c r="Q67"/>
      <c r="R67"/>
    </row>
    <row r="68" spans="1:18" ht="108.5" hidden="1">
      <c r="A68" s="40" t="s">
        <v>107</v>
      </c>
      <c r="B68" s="40" t="s">
        <v>327</v>
      </c>
      <c r="C68" s="22" t="s">
        <v>108</v>
      </c>
      <c r="D68" s="22" t="s">
        <v>13</v>
      </c>
      <c r="E68" s="23" t="s">
        <v>265</v>
      </c>
      <c r="F68" s="23" t="s">
        <v>109</v>
      </c>
      <c r="G68" s="33" t="s">
        <v>20</v>
      </c>
      <c r="H68" s="74">
        <v>0</v>
      </c>
      <c r="I68" s="72">
        <v>0</v>
      </c>
      <c r="J68" s="217">
        <v>0</v>
      </c>
      <c r="K68" s="217"/>
      <c r="L68" s="218"/>
      <c r="M68" s="218">
        <v>0</v>
      </c>
      <c r="O68" s="61"/>
      <c r="Q68"/>
      <c r="R68"/>
    </row>
    <row r="69" spans="1:18" ht="108.5" hidden="1">
      <c r="A69" s="40" t="s">
        <v>110</v>
      </c>
      <c r="B69" s="40" t="s">
        <v>328</v>
      </c>
      <c r="C69" s="22" t="s">
        <v>111</v>
      </c>
      <c r="D69" s="22" t="s">
        <v>13</v>
      </c>
      <c r="E69" s="23" t="s">
        <v>265</v>
      </c>
      <c r="F69" s="23" t="s">
        <v>112</v>
      </c>
      <c r="G69" s="33" t="s">
        <v>20</v>
      </c>
      <c r="H69" s="74">
        <v>0</v>
      </c>
      <c r="I69" s="72">
        <v>0</v>
      </c>
      <c r="J69" s="217">
        <v>0</v>
      </c>
      <c r="K69" s="217"/>
      <c r="L69" s="218"/>
      <c r="M69" s="218">
        <v>0</v>
      </c>
      <c r="O69" s="61"/>
      <c r="Q69"/>
      <c r="R69"/>
    </row>
    <row r="70" spans="1:18" ht="108.5" hidden="1">
      <c r="A70" s="40" t="s">
        <v>113</v>
      </c>
      <c r="B70" s="40" t="s">
        <v>329</v>
      </c>
      <c r="C70" s="22" t="s">
        <v>114</v>
      </c>
      <c r="D70" s="22" t="s">
        <v>13</v>
      </c>
      <c r="E70" s="23" t="s">
        <v>265</v>
      </c>
      <c r="F70" s="23" t="s">
        <v>115</v>
      </c>
      <c r="G70" s="33" t="s">
        <v>20</v>
      </c>
      <c r="H70" s="74">
        <v>0</v>
      </c>
      <c r="I70" s="72">
        <v>0</v>
      </c>
      <c r="J70" s="217">
        <v>0</v>
      </c>
      <c r="K70" s="217"/>
      <c r="L70" s="218"/>
      <c r="M70" s="218">
        <v>0</v>
      </c>
      <c r="O70" s="61"/>
      <c r="Q70"/>
      <c r="R70"/>
    </row>
    <row r="71" spans="1:18" ht="108.5" hidden="1">
      <c r="A71" s="40" t="s">
        <v>116</v>
      </c>
      <c r="B71" s="40" t="s">
        <v>330</v>
      </c>
      <c r="C71" s="22" t="s">
        <v>117</v>
      </c>
      <c r="D71" s="22" t="s">
        <v>13</v>
      </c>
      <c r="E71" s="23" t="s">
        <v>265</v>
      </c>
      <c r="F71" s="23" t="s">
        <v>118</v>
      </c>
      <c r="G71" s="33" t="s">
        <v>20</v>
      </c>
      <c r="H71" s="74">
        <v>0</v>
      </c>
      <c r="I71" s="72">
        <v>0</v>
      </c>
      <c r="J71" s="217">
        <v>0</v>
      </c>
      <c r="K71" s="217"/>
      <c r="L71" s="218"/>
      <c r="M71" s="218">
        <v>0</v>
      </c>
      <c r="O71" s="61"/>
      <c r="Q71"/>
      <c r="R71"/>
    </row>
    <row r="72" spans="1:18" ht="108.5" hidden="1">
      <c r="A72" s="40" t="s">
        <v>119</v>
      </c>
      <c r="B72" s="40" t="s">
        <v>331</v>
      </c>
      <c r="C72" s="22" t="s">
        <v>120</v>
      </c>
      <c r="D72" s="22" t="s">
        <v>13</v>
      </c>
      <c r="E72" s="23" t="s">
        <v>265</v>
      </c>
      <c r="F72" s="23" t="s">
        <v>121</v>
      </c>
      <c r="G72" s="33" t="s">
        <v>20</v>
      </c>
      <c r="H72" s="74">
        <v>47.555555555555557</v>
      </c>
      <c r="I72" s="72">
        <v>0</v>
      </c>
      <c r="J72" s="217">
        <v>0</v>
      </c>
      <c r="K72" s="217"/>
      <c r="L72" s="218"/>
      <c r="M72" s="218">
        <v>0</v>
      </c>
      <c r="O72" s="61"/>
      <c r="Q72"/>
      <c r="R72"/>
    </row>
    <row r="73" spans="1:18" ht="139.5" hidden="1">
      <c r="A73" s="40" t="s">
        <v>122</v>
      </c>
      <c r="B73" s="40" t="s">
        <v>332</v>
      </c>
      <c r="C73" s="22" t="s">
        <v>123</v>
      </c>
      <c r="D73" s="22" t="s">
        <v>13</v>
      </c>
      <c r="E73" s="23" t="s">
        <v>124</v>
      </c>
      <c r="F73" s="23" t="s">
        <v>125</v>
      </c>
      <c r="G73" s="33" t="s">
        <v>20</v>
      </c>
      <c r="H73" s="74">
        <v>0</v>
      </c>
      <c r="I73" s="72">
        <v>0</v>
      </c>
      <c r="J73" s="217">
        <v>0</v>
      </c>
      <c r="K73" s="217"/>
      <c r="L73" s="218"/>
      <c r="M73" s="218">
        <v>0</v>
      </c>
      <c r="O73" s="61"/>
      <c r="Q73"/>
      <c r="R73"/>
    </row>
    <row r="74" spans="1:18" ht="155" hidden="1">
      <c r="A74" s="40" t="s">
        <v>126</v>
      </c>
      <c r="B74" s="40" t="s">
        <v>333</v>
      </c>
      <c r="C74" s="22" t="s">
        <v>127</v>
      </c>
      <c r="D74" s="22" t="s">
        <v>13</v>
      </c>
      <c r="E74" s="23" t="s">
        <v>124</v>
      </c>
      <c r="F74" s="23" t="s">
        <v>128</v>
      </c>
      <c r="G74" s="33" t="s">
        <v>20</v>
      </c>
      <c r="H74" s="74">
        <v>0</v>
      </c>
      <c r="I74" s="72">
        <v>0</v>
      </c>
      <c r="J74" s="217">
        <v>0</v>
      </c>
      <c r="K74" s="217"/>
      <c r="L74" s="218"/>
      <c r="M74" s="218">
        <v>0</v>
      </c>
      <c r="O74" s="61"/>
      <c r="Q74"/>
      <c r="R74"/>
    </row>
    <row r="75" spans="1:18" ht="93" hidden="1">
      <c r="A75" s="40" t="s">
        <v>129</v>
      </c>
      <c r="B75" s="40" t="s">
        <v>334</v>
      </c>
      <c r="C75" s="22" t="s">
        <v>130</v>
      </c>
      <c r="D75" s="22" t="s">
        <v>13</v>
      </c>
      <c r="E75" s="23" t="s">
        <v>124</v>
      </c>
      <c r="F75" s="23" t="s">
        <v>131</v>
      </c>
      <c r="G75" s="33" t="s">
        <v>20</v>
      </c>
      <c r="H75" s="74">
        <v>0</v>
      </c>
      <c r="I75" s="72">
        <v>0</v>
      </c>
      <c r="J75" s="217">
        <v>0</v>
      </c>
      <c r="K75" s="217"/>
      <c r="L75" s="218"/>
      <c r="M75" s="218">
        <v>0</v>
      </c>
      <c r="O75" s="61"/>
      <c r="Q75"/>
      <c r="R75"/>
    </row>
    <row r="76" spans="1:18" ht="108.5" hidden="1">
      <c r="A76" s="40" t="s">
        <v>132</v>
      </c>
      <c r="B76" s="40" t="s">
        <v>335</v>
      </c>
      <c r="C76" s="22" t="s">
        <v>133</v>
      </c>
      <c r="D76" s="22" t="s">
        <v>13</v>
      </c>
      <c r="E76" s="23" t="s">
        <v>124</v>
      </c>
      <c r="F76" s="23" t="s">
        <v>134</v>
      </c>
      <c r="G76" s="33" t="s">
        <v>20</v>
      </c>
      <c r="H76" s="74">
        <v>0</v>
      </c>
      <c r="I76" s="72">
        <v>0</v>
      </c>
      <c r="J76" s="217">
        <v>0</v>
      </c>
      <c r="K76" s="217"/>
      <c r="L76" s="218"/>
      <c r="M76" s="218">
        <v>0</v>
      </c>
      <c r="O76" s="61"/>
      <c r="Q76"/>
      <c r="R76"/>
    </row>
    <row r="77" spans="1:18" ht="108.5" hidden="1">
      <c r="A77" s="40" t="s">
        <v>135</v>
      </c>
      <c r="B77" s="40" t="s">
        <v>336</v>
      </c>
      <c r="C77" s="22" t="s">
        <v>136</v>
      </c>
      <c r="D77" s="22" t="s">
        <v>13</v>
      </c>
      <c r="E77" s="23" t="s">
        <v>124</v>
      </c>
      <c r="F77" s="23" t="s">
        <v>137</v>
      </c>
      <c r="G77" s="33" t="s">
        <v>20</v>
      </c>
      <c r="H77" s="74">
        <v>49.222222222222229</v>
      </c>
      <c r="I77" s="72">
        <v>0</v>
      </c>
      <c r="J77" s="217">
        <v>0</v>
      </c>
      <c r="K77" s="217"/>
      <c r="L77" s="218"/>
      <c r="M77" s="218">
        <v>0</v>
      </c>
      <c r="O77" s="61"/>
      <c r="Q77"/>
      <c r="R77"/>
    </row>
    <row r="78" spans="1:18" ht="62" hidden="1">
      <c r="A78" s="40">
        <v>4.3</v>
      </c>
      <c r="B78" s="40" t="s">
        <v>337</v>
      </c>
      <c r="C78" s="22">
        <v>4.3</v>
      </c>
      <c r="D78" s="22" t="s">
        <v>13</v>
      </c>
      <c r="E78" s="23" t="s">
        <v>138</v>
      </c>
      <c r="F78" s="23"/>
      <c r="G78" s="33" t="s">
        <v>20</v>
      </c>
      <c r="H78" s="74">
        <v>0</v>
      </c>
      <c r="I78" s="72">
        <v>0</v>
      </c>
      <c r="J78" s="217">
        <v>0</v>
      </c>
      <c r="K78" s="217"/>
      <c r="L78" s="218"/>
      <c r="M78" s="218">
        <v>0</v>
      </c>
      <c r="O78" s="61"/>
    </row>
    <row r="79" spans="1:18" ht="46.5" hidden="1">
      <c r="A79" s="40">
        <v>4.4000000000000004</v>
      </c>
      <c r="B79" s="40" t="s">
        <v>338</v>
      </c>
      <c r="C79" s="22">
        <v>4.4000000000000004</v>
      </c>
      <c r="D79" s="22" t="s">
        <v>13</v>
      </c>
      <c r="E79" s="23" t="s">
        <v>139</v>
      </c>
      <c r="F79" s="23"/>
      <c r="G79" s="33" t="s">
        <v>20</v>
      </c>
      <c r="H79" s="74">
        <v>0</v>
      </c>
      <c r="I79" s="72">
        <v>0</v>
      </c>
      <c r="J79" s="217">
        <v>0</v>
      </c>
      <c r="K79" s="217"/>
      <c r="L79" s="218"/>
      <c r="M79" s="218">
        <v>0</v>
      </c>
      <c r="O79" s="61"/>
    </row>
    <row r="80" spans="1:18" ht="31" hidden="1">
      <c r="A80" s="22">
        <v>4.5</v>
      </c>
      <c r="B80" s="22" t="s">
        <v>339</v>
      </c>
      <c r="C80" s="22">
        <v>4.5</v>
      </c>
      <c r="D80" s="22" t="s">
        <v>13</v>
      </c>
      <c r="E80" s="23" t="s">
        <v>140</v>
      </c>
      <c r="F80" s="23"/>
      <c r="G80" s="33" t="s">
        <v>20</v>
      </c>
      <c r="H80" s="74">
        <v>46.722222222222229</v>
      </c>
      <c r="I80" s="72">
        <v>0</v>
      </c>
      <c r="J80" s="217">
        <v>0</v>
      </c>
      <c r="K80" s="217"/>
      <c r="L80" s="218"/>
      <c r="M80" s="218">
        <v>0</v>
      </c>
      <c r="O80" s="61"/>
    </row>
    <row r="81" spans="1:15" ht="15.5" hidden="1">
      <c r="A81" s="40">
        <v>4.5999999999999996</v>
      </c>
      <c r="B81" s="40" t="s">
        <v>340</v>
      </c>
      <c r="C81" s="22">
        <v>4.5999999999999996</v>
      </c>
      <c r="D81" s="22" t="s">
        <v>13</v>
      </c>
      <c r="E81" s="23" t="s">
        <v>266</v>
      </c>
      <c r="F81" s="23"/>
      <c r="G81" s="33" t="s">
        <v>20</v>
      </c>
      <c r="H81" s="74">
        <v>0</v>
      </c>
      <c r="I81" s="72">
        <v>0</v>
      </c>
      <c r="J81" s="217">
        <v>0</v>
      </c>
      <c r="K81" s="217"/>
      <c r="L81" s="218"/>
      <c r="M81" s="218">
        <v>0</v>
      </c>
      <c r="O81" s="61"/>
    </row>
    <row r="82" spans="1:15" ht="77.5" hidden="1">
      <c r="A82" s="22" t="s">
        <v>141</v>
      </c>
      <c r="B82" s="22" t="s">
        <v>341</v>
      </c>
      <c r="C82" s="22" t="s">
        <v>16</v>
      </c>
      <c r="D82" s="22" t="s">
        <v>17</v>
      </c>
      <c r="E82" s="23" t="s">
        <v>142</v>
      </c>
      <c r="F82" s="23" t="s">
        <v>143</v>
      </c>
      <c r="G82" s="22" t="s">
        <v>144</v>
      </c>
      <c r="H82" s="74">
        <v>0</v>
      </c>
      <c r="I82" s="72">
        <v>0</v>
      </c>
      <c r="J82" s="217">
        <v>0</v>
      </c>
      <c r="K82" s="217"/>
      <c r="L82" s="218"/>
      <c r="M82" s="218">
        <v>0</v>
      </c>
      <c r="O82" s="61"/>
    </row>
    <row r="83" spans="1:15" ht="124" hidden="1">
      <c r="A83" s="22" t="s">
        <v>145</v>
      </c>
      <c r="B83" s="22" t="s">
        <v>342</v>
      </c>
      <c r="C83" s="22" t="s">
        <v>16</v>
      </c>
      <c r="D83" s="22" t="s">
        <v>17</v>
      </c>
      <c r="E83" s="23" t="s">
        <v>146</v>
      </c>
      <c r="F83" s="25" t="s">
        <v>147</v>
      </c>
      <c r="G83" s="22" t="s">
        <v>148</v>
      </c>
      <c r="H83" s="74">
        <v>0</v>
      </c>
      <c r="I83" s="72">
        <v>0</v>
      </c>
      <c r="J83" s="217">
        <v>0</v>
      </c>
      <c r="K83" s="217"/>
      <c r="L83" s="218"/>
      <c r="M83" s="218">
        <v>0</v>
      </c>
      <c r="O83" s="61"/>
    </row>
    <row r="84" spans="1:15" ht="124" hidden="1">
      <c r="A84" s="22" t="s">
        <v>149</v>
      </c>
      <c r="B84" s="22" t="s">
        <v>343</v>
      </c>
      <c r="C84" s="22" t="s">
        <v>16</v>
      </c>
      <c r="D84" s="22" t="s">
        <v>17</v>
      </c>
      <c r="E84" s="23" t="s">
        <v>146</v>
      </c>
      <c r="F84" s="25" t="s">
        <v>150</v>
      </c>
      <c r="G84" s="22" t="s">
        <v>20</v>
      </c>
      <c r="H84" s="74">
        <v>0</v>
      </c>
      <c r="I84" s="72">
        <v>0</v>
      </c>
      <c r="J84" s="217">
        <v>0</v>
      </c>
      <c r="K84" s="217"/>
      <c r="L84" s="218"/>
      <c r="M84" s="218">
        <v>0</v>
      </c>
      <c r="O84" s="61"/>
    </row>
    <row r="85" spans="1:15" ht="124" hidden="1">
      <c r="A85" s="49" t="s">
        <v>151</v>
      </c>
      <c r="B85" s="49" t="s">
        <v>344</v>
      </c>
      <c r="C85" s="22" t="s">
        <v>16</v>
      </c>
      <c r="D85" s="22" t="s">
        <v>13</v>
      </c>
      <c r="E85" s="23" t="s">
        <v>146</v>
      </c>
      <c r="F85" s="21" t="s">
        <v>152</v>
      </c>
      <c r="G85" s="22"/>
      <c r="H85" s="74"/>
      <c r="I85" s="72">
        <v>0</v>
      </c>
      <c r="J85" s="217">
        <v>0</v>
      </c>
      <c r="K85" s="217"/>
      <c r="L85" s="218"/>
      <c r="M85" s="218">
        <v>0</v>
      </c>
      <c r="O85" s="61"/>
    </row>
    <row r="86" spans="1:15" ht="124" hidden="1">
      <c r="A86" s="22" t="s">
        <v>151</v>
      </c>
      <c r="B86" s="22" t="s">
        <v>345</v>
      </c>
      <c r="C86" s="22" t="s">
        <v>16</v>
      </c>
      <c r="D86" s="22" t="s">
        <v>17</v>
      </c>
      <c r="E86" s="23" t="s">
        <v>146</v>
      </c>
      <c r="F86" s="21" t="s">
        <v>152</v>
      </c>
      <c r="G86" s="22" t="s">
        <v>20</v>
      </c>
      <c r="H86" s="74">
        <v>0</v>
      </c>
      <c r="I86" s="72">
        <v>0</v>
      </c>
      <c r="J86" s="217">
        <v>0</v>
      </c>
      <c r="K86" s="217"/>
      <c r="L86" s="218"/>
      <c r="M86" s="218">
        <v>0</v>
      </c>
      <c r="O86" s="61"/>
    </row>
    <row r="87" spans="1:15" ht="124" hidden="1">
      <c r="A87" s="22" t="s">
        <v>153</v>
      </c>
      <c r="B87" s="22" t="s">
        <v>346</v>
      </c>
      <c r="C87" s="22" t="s">
        <v>16</v>
      </c>
      <c r="D87" s="22" t="s">
        <v>17</v>
      </c>
      <c r="E87" s="23" t="s">
        <v>146</v>
      </c>
      <c r="F87" s="25" t="s">
        <v>154</v>
      </c>
      <c r="G87" s="22" t="s">
        <v>155</v>
      </c>
      <c r="H87" s="74">
        <v>0</v>
      </c>
      <c r="I87" s="72">
        <v>0</v>
      </c>
      <c r="J87" s="217">
        <v>0</v>
      </c>
      <c r="K87" s="217"/>
      <c r="L87" s="218"/>
      <c r="M87" s="218">
        <v>0</v>
      </c>
      <c r="O87" s="61"/>
    </row>
    <row r="88" spans="1:15" ht="124" hidden="1">
      <c r="A88" s="22" t="s">
        <v>156</v>
      </c>
      <c r="B88" s="22" t="s">
        <v>347</v>
      </c>
      <c r="C88" s="22" t="s">
        <v>16</v>
      </c>
      <c r="D88" s="22" t="s">
        <v>17</v>
      </c>
      <c r="E88" s="23" t="s">
        <v>146</v>
      </c>
      <c r="F88" s="25" t="s">
        <v>157</v>
      </c>
      <c r="G88" s="22" t="s">
        <v>158</v>
      </c>
      <c r="H88" s="74">
        <v>0</v>
      </c>
      <c r="I88" s="72">
        <v>0</v>
      </c>
      <c r="J88" s="217">
        <v>0</v>
      </c>
      <c r="K88" s="217"/>
      <c r="L88" s="218"/>
      <c r="M88" s="218">
        <v>0</v>
      </c>
      <c r="O88" s="61"/>
    </row>
    <row r="89" spans="1:15" ht="124" hidden="1">
      <c r="A89" s="22" t="s">
        <v>159</v>
      </c>
      <c r="B89" s="22" t="s">
        <v>348</v>
      </c>
      <c r="C89" s="22" t="s">
        <v>16</v>
      </c>
      <c r="D89" s="22" t="s">
        <v>17</v>
      </c>
      <c r="E89" s="23" t="s">
        <v>146</v>
      </c>
      <c r="F89" s="25" t="s">
        <v>160</v>
      </c>
      <c r="G89" s="22" t="s">
        <v>33</v>
      </c>
      <c r="H89" s="74">
        <v>0</v>
      </c>
      <c r="I89" s="72">
        <v>0</v>
      </c>
      <c r="J89" s="217">
        <v>0</v>
      </c>
      <c r="K89" s="217"/>
      <c r="L89" s="218"/>
      <c r="M89" s="218">
        <v>0</v>
      </c>
      <c r="O89" s="61"/>
    </row>
    <row r="90" spans="1:15" ht="124" hidden="1">
      <c r="A90" s="22" t="s">
        <v>161</v>
      </c>
      <c r="B90" s="22" t="s">
        <v>349</v>
      </c>
      <c r="C90" s="22" t="s">
        <v>16</v>
      </c>
      <c r="D90" s="22" t="s">
        <v>17</v>
      </c>
      <c r="E90" s="23" t="s">
        <v>146</v>
      </c>
      <c r="F90" s="21" t="s">
        <v>162</v>
      </c>
      <c r="G90" s="22" t="s">
        <v>163</v>
      </c>
      <c r="H90" s="74">
        <v>0</v>
      </c>
      <c r="I90" s="72">
        <v>0</v>
      </c>
      <c r="J90" s="217">
        <v>0</v>
      </c>
      <c r="K90" s="217"/>
      <c r="L90" s="218"/>
      <c r="M90" s="218">
        <v>0</v>
      </c>
      <c r="O90" s="61"/>
    </row>
    <row r="91" spans="1:15" ht="124" hidden="1">
      <c r="A91" s="22" t="s">
        <v>164</v>
      </c>
      <c r="B91" s="22" t="s">
        <v>350</v>
      </c>
      <c r="C91" s="22" t="s">
        <v>16</v>
      </c>
      <c r="D91" s="22" t="s">
        <v>17</v>
      </c>
      <c r="E91" s="23" t="s">
        <v>165</v>
      </c>
      <c r="F91" s="23" t="s">
        <v>166</v>
      </c>
      <c r="G91" s="22" t="s">
        <v>43</v>
      </c>
      <c r="H91" s="74">
        <v>0</v>
      </c>
      <c r="I91" s="72">
        <v>0</v>
      </c>
      <c r="J91" s="217">
        <v>0</v>
      </c>
      <c r="K91" s="217"/>
      <c r="L91" s="218"/>
      <c r="M91" s="218">
        <v>0</v>
      </c>
      <c r="O91" s="61"/>
    </row>
    <row r="92" spans="1:15" ht="77.5" hidden="1">
      <c r="A92" s="22" t="s">
        <v>167</v>
      </c>
      <c r="B92" s="22" t="s">
        <v>351</v>
      </c>
      <c r="C92" s="22" t="s">
        <v>16</v>
      </c>
      <c r="D92" s="22" t="s">
        <v>17</v>
      </c>
      <c r="E92" s="23"/>
      <c r="F92" s="23" t="s">
        <v>168</v>
      </c>
      <c r="G92" s="22" t="s">
        <v>20</v>
      </c>
      <c r="H92" s="74">
        <v>0</v>
      </c>
      <c r="I92" s="72">
        <v>0</v>
      </c>
      <c r="J92" s="217">
        <v>0</v>
      </c>
      <c r="K92" s="217"/>
      <c r="L92" s="218"/>
      <c r="M92" s="218">
        <v>0</v>
      </c>
      <c r="O92" s="61"/>
    </row>
    <row r="93" spans="1:15" ht="77.5" hidden="1">
      <c r="A93" s="22" t="s">
        <v>169</v>
      </c>
      <c r="B93" s="22" t="s">
        <v>352</v>
      </c>
      <c r="C93" s="22" t="s">
        <v>16</v>
      </c>
      <c r="D93" s="22" t="s">
        <v>17</v>
      </c>
      <c r="E93" s="23"/>
      <c r="F93" s="23" t="s">
        <v>267</v>
      </c>
      <c r="G93" s="22" t="s">
        <v>33</v>
      </c>
      <c r="H93" s="74">
        <v>0</v>
      </c>
      <c r="I93" s="72">
        <v>0</v>
      </c>
      <c r="J93" s="217">
        <v>0</v>
      </c>
      <c r="K93" s="217"/>
      <c r="L93" s="218"/>
      <c r="M93" s="218">
        <v>0</v>
      </c>
      <c r="O93" s="61"/>
    </row>
    <row r="94" spans="1:15" ht="31" hidden="1">
      <c r="A94" s="22" t="s">
        <v>170</v>
      </c>
      <c r="B94" s="22" t="s">
        <v>353</v>
      </c>
      <c r="C94" s="22" t="s">
        <v>16</v>
      </c>
      <c r="D94" s="22" t="s">
        <v>17</v>
      </c>
      <c r="E94" s="23"/>
      <c r="F94" s="23" t="s">
        <v>171</v>
      </c>
      <c r="G94" s="22" t="s">
        <v>20</v>
      </c>
      <c r="H94" s="74">
        <v>0</v>
      </c>
      <c r="I94" s="72">
        <v>0</v>
      </c>
      <c r="J94" s="217">
        <v>0</v>
      </c>
      <c r="K94" s="217"/>
      <c r="L94" s="218"/>
      <c r="M94" s="218">
        <v>0</v>
      </c>
      <c r="O94" s="61"/>
    </row>
    <row r="95" spans="1:15" ht="124" hidden="1">
      <c r="A95" s="22">
        <v>4.9000000000000004</v>
      </c>
      <c r="B95" s="22" t="s">
        <v>354</v>
      </c>
      <c r="C95" s="22" t="s">
        <v>16</v>
      </c>
      <c r="D95" s="22" t="s">
        <v>17</v>
      </c>
      <c r="E95" s="23" t="s">
        <v>172</v>
      </c>
      <c r="F95" s="23"/>
      <c r="G95" s="22" t="s">
        <v>173</v>
      </c>
      <c r="H95" s="74">
        <v>0</v>
      </c>
      <c r="I95" s="72">
        <v>0</v>
      </c>
      <c r="J95" s="217">
        <v>0</v>
      </c>
      <c r="K95" s="217"/>
      <c r="L95" s="218"/>
      <c r="M95" s="218">
        <v>0</v>
      </c>
      <c r="O95" s="61"/>
    </row>
    <row r="96" spans="1:15" ht="46.5" hidden="1">
      <c r="A96" s="40">
        <v>5.0999999999999996</v>
      </c>
      <c r="B96" s="40" t="s">
        <v>355</v>
      </c>
      <c r="C96" s="22">
        <v>5.0999999999999996</v>
      </c>
      <c r="D96" s="22" t="s">
        <v>13</v>
      </c>
      <c r="E96" s="23" t="s">
        <v>268</v>
      </c>
      <c r="F96" s="23"/>
      <c r="G96" s="33" t="s">
        <v>174</v>
      </c>
      <c r="H96" s="74">
        <v>0</v>
      </c>
      <c r="I96" s="72">
        <v>0</v>
      </c>
      <c r="J96" s="217">
        <v>0</v>
      </c>
      <c r="K96" s="217"/>
      <c r="L96" s="218"/>
      <c r="M96" s="218">
        <v>0</v>
      </c>
      <c r="O96" s="61"/>
    </row>
    <row r="97" spans="1:15" ht="46.5" hidden="1">
      <c r="A97" s="22">
        <v>5.0999999999999996</v>
      </c>
      <c r="B97" s="22" t="s">
        <v>356</v>
      </c>
      <c r="C97" s="22" t="s">
        <v>16</v>
      </c>
      <c r="D97" s="22" t="s">
        <v>17</v>
      </c>
      <c r="E97" s="23" t="s">
        <v>268</v>
      </c>
      <c r="F97" s="23"/>
      <c r="G97" s="22" t="s">
        <v>175</v>
      </c>
      <c r="H97" s="74">
        <v>0</v>
      </c>
      <c r="I97" s="72">
        <v>0</v>
      </c>
      <c r="J97" s="217">
        <v>0</v>
      </c>
      <c r="K97" s="217"/>
      <c r="L97" s="218"/>
      <c r="M97" s="218">
        <v>0</v>
      </c>
      <c r="O97" s="61"/>
    </row>
    <row r="98" spans="1:15" ht="31" hidden="1">
      <c r="A98" s="40">
        <v>5.2</v>
      </c>
      <c r="B98" s="40" t="s">
        <v>357</v>
      </c>
      <c r="C98" s="22">
        <v>5.2</v>
      </c>
      <c r="D98" s="22" t="s">
        <v>13</v>
      </c>
      <c r="E98" s="23" t="s">
        <v>176</v>
      </c>
      <c r="F98" s="23"/>
      <c r="G98" s="33" t="s">
        <v>177</v>
      </c>
      <c r="H98" s="74">
        <v>0</v>
      </c>
      <c r="I98" s="72">
        <v>0</v>
      </c>
      <c r="J98" s="217">
        <v>0</v>
      </c>
      <c r="K98" s="217"/>
      <c r="L98" s="218"/>
      <c r="M98" s="218">
        <v>0</v>
      </c>
      <c r="O98" s="61"/>
    </row>
    <row r="99" spans="1:15" ht="62" hidden="1">
      <c r="A99" s="40">
        <v>5.2</v>
      </c>
      <c r="B99" s="40" t="s">
        <v>358</v>
      </c>
      <c r="C99" s="22" t="s">
        <v>16</v>
      </c>
      <c r="D99" s="22" t="s">
        <v>17</v>
      </c>
      <c r="E99" s="23" t="s">
        <v>176</v>
      </c>
      <c r="F99" s="23"/>
      <c r="G99" s="33" t="s">
        <v>33</v>
      </c>
      <c r="H99" s="74">
        <v>0</v>
      </c>
      <c r="I99" s="72">
        <v>0</v>
      </c>
      <c r="J99" s="217">
        <v>0</v>
      </c>
      <c r="K99" s="217"/>
      <c r="L99" s="218"/>
      <c r="M99" s="218">
        <v>0</v>
      </c>
      <c r="O99" s="61"/>
    </row>
    <row r="100" spans="1:15" ht="108.5">
      <c r="A100" s="40" t="s">
        <v>269</v>
      </c>
      <c r="B100" s="40" t="s">
        <v>359</v>
      </c>
      <c r="C100" s="22" t="s">
        <v>178</v>
      </c>
      <c r="D100" s="22" t="s">
        <v>13</v>
      </c>
      <c r="E100" s="23" t="s">
        <v>270</v>
      </c>
      <c r="F100" s="21" t="s">
        <v>179</v>
      </c>
      <c r="G100" s="22" t="s">
        <v>180</v>
      </c>
      <c r="H100" s="74" t="s">
        <v>469</v>
      </c>
      <c r="I100" s="72">
        <v>16</v>
      </c>
      <c r="J100" s="217">
        <v>178094.49873715447</v>
      </c>
      <c r="K100" s="217">
        <v>231522.2</v>
      </c>
      <c r="L100" s="218" t="s">
        <v>463</v>
      </c>
      <c r="M100" s="218" t="e">
        <v>#VALUE!</v>
      </c>
      <c r="O100" s="61"/>
    </row>
    <row r="101" spans="1:15" ht="108.5" hidden="1">
      <c r="A101" s="40" t="s">
        <v>269</v>
      </c>
      <c r="B101" s="40" t="s">
        <v>360</v>
      </c>
      <c r="C101" s="22" t="s">
        <v>16</v>
      </c>
      <c r="D101" s="22" t="s">
        <v>17</v>
      </c>
      <c r="E101" s="23" t="s">
        <v>270</v>
      </c>
      <c r="F101" s="23" t="s">
        <v>179</v>
      </c>
      <c r="G101" s="33" t="s">
        <v>33</v>
      </c>
      <c r="H101" s="74">
        <v>0</v>
      </c>
      <c r="I101" s="72">
        <v>0</v>
      </c>
      <c r="J101" s="217">
        <v>0</v>
      </c>
      <c r="K101" s="217"/>
      <c r="L101" s="218"/>
      <c r="M101" s="218">
        <v>0</v>
      </c>
      <c r="O101" s="61"/>
    </row>
    <row r="102" spans="1:15" ht="201.5" hidden="1">
      <c r="A102" s="40" t="s">
        <v>181</v>
      </c>
      <c r="B102" s="40" t="s">
        <v>361</v>
      </c>
      <c r="C102" s="22" t="s">
        <v>182</v>
      </c>
      <c r="D102" s="22" t="s">
        <v>13</v>
      </c>
      <c r="E102" s="23" t="s">
        <v>271</v>
      </c>
      <c r="F102" s="23" t="s">
        <v>179</v>
      </c>
      <c r="G102" s="33" t="s">
        <v>183</v>
      </c>
      <c r="H102" s="74">
        <v>0</v>
      </c>
      <c r="I102" s="72">
        <v>0</v>
      </c>
      <c r="J102" s="217">
        <v>0</v>
      </c>
      <c r="K102" s="217"/>
      <c r="L102" s="218"/>
      <c r="M102" s="218">
        <v>0</v>
      </c>
      <c r="O102" s="61"/>
    </row>
    <row r="103" spans="1:15" ht="201.5" hidden="1">
      <c r="A103" s="55" t="s">
        <v>181</v>
      </c>
      <c r="B103" s="55" t="s">
        <v>362</v>
      </c>
      <c r="C103" s="22" t="s">
        <v>16</v>
      </c>
      <c r="D103" s="22" t="s">
        <v>17</v>
      </c>
      <c r="E103" s="23" t="s">
        <v>271</v>
      </c>
      <c r="F103" s="21" t="s">
        <v>179</v>
      </c>
      <c r="G103" s="22" t="s">
        <v>33</v>
      </c>
      <c r="H103" s="74">
        <v>0</v>
      </c>
      <c r="I103" s="72">
        <v>0</v>
      </c>
      <c r="J103" s="217">
        <v>0</v>
      </c>
      <c r="K103" s="217"/>
      <c r="L103" s="218"/>
      <c r="M103" s="218">
        <v>0</v>
      </c>
      <c r="O103" s="61"/>
    </row>
    <row r="104" spans="1:15" ht="46.5">
      <c r="A104" s="40">
        <v>5.4</v>
      </c>
      <c r="B104" s="40" t="s">
        <v>363</v>
      </c>
      <c r="C104" s="22">
        <v>5.4</v>
      </c>
      <c r="D104" s="22" t="s">
        <v>13</v>
      </c>
      <c r="E104" s="23" t="s">
        <v>184</v>
      </c>
      <c r="F104" s="23"/>
      <c r="G104" s="22" t="s">
        <v>185</v>
      </c>
      <c r="H104" s="74" t="s">
        <v>469</v>
      </c>
      <c r="I104" s="72">
        <v>18</v>
      </c>
      <c r="J104" s="217">
        <v>178094.49873715447</v>
      </c>
      <c r="K104" s="217">
        <v>231522.2</v>
      </c>
      <c r="L104" s="218" t="s">
        <v>463</v>
      </c>
      <c r="M104" s="218" t="e">
        <v>#VALUE!</v>
      </c>
      <c r="O104" s="61"/>
    </row>
    <row r="105" spans="1:15" ht="62" hidden="1">
      <c r="A105" s="22">
        <v>5.4</v>
      </c>
      <c r="B105" s="22" t="s">
        <v>364</v>
      </c>
      <c r="C105" s="22" t="s">
        <v>16</v>
      </c>
      <c r="D105" s="22" t="s">
        <v>17</v>
      </c>
      <c r="E105" s="23" t="s">
        <v>184</v>
      </c>
      <c r="F105" s="23"/>
      <c r="G105" s="32" t="s">
        <v>33</v>
      </c>
      <c r="H105" s="74">
        <v>0</v>
      </c>
      <c r="I105" s="72">
        <v>0</v>
      </c>
      <c r="J105" s="217">
        <v>0</v>
      </c>
      <c r="K105" s="217"/>
      <c r="L105" s="218"/>
      <c r="M105" s="218">
        <v>0</v>
      </c>
      <c r="O105" s="61"/>
    </row>
    <row r="106" spans="1:15" ht="108.5" hidden="1">
      <c r="A106" s="40">
        <v>5.5</v>
      </c>
      <c r="B106" s="40" t="s">
        <v>365</v>
      </c>
      <c r="C106" s="22" t="s">
        <v>16</v>
      </c>
      <c r="D106" s="22" t="s">
        <v>13</v>
      </c>
      <c r="E106" s="23" t="s">
        <v>186</v>
      </c>
      <c r="F106" s="23"/>
      <c r="G106" s="33" t="s">
        <v>187</v>
      </c>
      <c r="H106" s="74">
        <v>0</v>
      </c>
      <c r="I106" s="72">
        <v>0</v>
      </c>
      <c r="J106" s="217">
        <v>0</v>
      </c>
      <c r="K106" s="217"/>
      <c r="L106" s="218"/>
      <c r="M106" s="218">
        <v>0</v>
      </c>
      <c r="O106" s="61"/>
    </row>
    <row r="107" spans="1:15" ht="108.5" hidden="1">
      <c r="A107" s="22">
        <v>5.5</v>
      </c>
      <c r="B107" s="28" t="s">
        <v>366</v>
      </c>
      <c r="C107" s="28" t="s">
        <v>16</v>
      </c>
      <c r="D107" s="28" t="s">
        <v>17</v>
      </c>
      <c r="E107" s="23" t="s">
        <v>186</v>
      </c>
      <c r="F107" s="23"/>
      <c r="G107" s="22" t="s">
        <v>188</v>
      </c>
      <c r="H107" s="74">
        <v>0</v>
      </c>
      <c r="I107" s="72">
        <v>0</v>
      </c>
      <c r="J107" s="217">
        <v>0</v>
      </c>
      <c r="K107" s="217"/>
      <c r="L107" s="218"/>
      <c r="M107" s="218">
        <v>0</v>
      </c>
      <c r="O107" s="61"/>
    </row>
    <row r="108" spans="1:15" ht="31" hidden="1">
      <c r="A108" s="40">
        <v>5.6</v>
      </c>
      <c r="B108" s="40" t="s">
        <v>367</v>
      </c>
      <c r="C108" s="22" t="s">
        <v>16</v>
      </c>
      <c r="D108" s="22" t="s">
        <v>13</v>
      </c>
      <c r="E108" s="23" t="s">
        <v>189</v>
      </c>
      <c r="F108" s="23"/>
      <c r="G108" s="33" t="s">
        <v>190</v>
      </c>
      <c r="H108" s="74">
        <v>0</v>
      </c>
      <c r="I108" s="72">
        <v>0</v>
      </c>
      <c r="J108" s="217">
        <v>0</v>
      </c>
      <c r="K108" s="217"/>
      <c r="L108" s="218"/>
      <c r="M108" s="218">
        <v>0</v>
      </c>
      <c r="O108" s="61"/>
    </row>
    <row r="109" spans="1:15" ht="31" hidden="1">
      <c r="A109" s="40">
        <v>5.6</v>
      </c>
      <c r="B109" s="40" t="s">
        <v>368</v>
      </c>
      <c r="C109" s="22" t="s">
        <v>16</v>
      </c>
      <c r="D109" s="22" t="s">
        <v>17</v>
      </c>
      <c r="E109" s="23" t="s">
        <v>189</v>
      </c>
      <c r="F109" s="23"/>
      <c r="G109" s="33" t="s">
        <v>191</v>
      </c>
      <c r="H109" s="74">
        <v>0</v>
      </c>
      <c r="I109" s="72">
        <v>0</v>
      </c>
      <c r="J109" s="217">
        <v>0</v>
      </c>
      <c r="K109" s="217"/>
      <c r="L109" s="218"/>
      <c r="M109" s="218">
        <v>0</v>
      </c>
      <c r="O109" s="61"/>
    </row>
    <row r="110" spans="1:15" ht="77.5" hidden="1">
      <c r="A110" s="22">
        <v>5.7</v>
      </c>
      <c r="B110" s="28" t="s">
        <v>369</v>
      </c>
      <c r="C110" s="28" t="s">
        <v>16</v>
      </c>
      <c r="D110" s="28" t="s">
        <v>17</v>
      </c>
      <c r="E110" s="23" t="s">
        <v>192</v>
      </c>
      <c r="F110" s="23"/>
      <c r="G110" s="22" t="s">
        <v>20</v>
      </c>
      <c r="H110" s="74">
        <v>0</v>
      </c>
      <c r="I110" s="72">
        <v>0</v>
      </c>
      <c r="J110" s="217">
        <v>0</v>
      </c>
      <c r="K110" s="217"/>
      <c r="L110" s="218"/>
      <c r="M110" s="218">
        <v>0</v>
      </c>
      <c r="O110" s="61"/>
    </row>
    <row r="111" spans="1:15" ht="31" hidden="1">
      <c r="A111" s="40" t="s">
        <v>193</v>
      </c>
      <c r="B111" s="40" t="s">
        <v>370</v>
      </c>
      <c r="C111" s="22" t="s">
        <v>16</v>
      </c>
      <c r="D111" s="22" t="s">
        <v>13</v>
      </c>
      <c r="E111" s="23" t="s">
        <v>194</v>
      </c>
      <c r="F111" s="23" t="s">
        <v>195</v>
      </c>
      <c r="G111" s="33" t="s">
        <v>20</v>
      </c>
      <c r="H111" s="74">
        <v>0</v>
      </c>
      <c r="I111" s="72">
        <v>0</v>
      </c>
      <c r="J111" s="217">
        <v>0</v>
      </c>
      <c r="K111" s="217"/>
      <c r="L111" s="218"/>
      <c r="M111" s="218">
        <v>0</v>
      </c>
      <c r="O111" s="61"/>
    </row>
    <row r="112" spans="1:15" ht="31" hidden="1">
      <c r="A112" s="22" t="s">
        <v>196</v>
      </c>
      <c r="B112" s="28" t="s">
        <v>371</v>
      </c>
      <c r="C112" s="28" t="s">
        <v>16</v>
      </c>
      <c r="D112" s="28" t="s">
        <v>13</v>
      </c>
      <c r="E112" s="23" t="s">
        <v>194</v>
      </c>
      <c r="F112" s="23" t="s">
        <v>197</v>
      </c>
      <c r="G112" s="33" t="s">
        <v>198</v>
      </c>
      <c r="H112" s="74">
        <v>0</v>
      </c>
      <c r="I112" s="72">
        <v>0</v>
      </c>
      <c r="J112" s="217">
        <v>0</v>
      </c>
      <c r="K112" s="217"/>
      <c r="L112" s="218"/>
      <c r="M112" s="218">
        <v>0</v>
      </c>
      <c r="O112" s="61"/>
    </row>
    <row r="113" spans="1:15" ht="62" hidden="1">
      <c r="A113" s="22" t="s">
        <v>196</v>
      </c>
      <c r="B113" s="28" t="s">
        <v>372</v>
      </c>
      <c r="C113" s="28" t="s">
        <v>16</v>
      </c>
      <c r="D113" s="28" t="s">
        <v>17</v>
      </c>
      <c r="E113" s="23" t="s">
        <v>194</v>
      </c>
      <c r="F113" s="23" t="s">
        <v>197</v>
      </c>
      <c r="G113" s="22" t="s">
        <v>33</v>
      </c>
      <c r="H113" s="74">
        <v>0</v>
      </c>
      <c r="I113" s="72">
        <v>0</v>
      </c>
      <c r="J113" s="217">
        <v>0</v>
      </c>
      <c r="K113" s="217"/>
      <c r="L113" s="218"/>
      <c r="M113" s="218">
        <v>0</v>
      </c>
      <c r="O113" s="61"/>
    </row>
    <row r="114" spans="1:15" ht="108.5" hidden="1">
      <c r="A114" s="40" t="s">
        <v>199</v>
      </c>
      <c r="B114" s="40" t="s">
        <v>373</v>
      </c>
      <c r="C114" s="22" t="s">
        <v>16</v>
      </c>
      <c r="D114" s="22" t="s">
        <v>13</v>
      </c>
      <c r="E114" s="23" t="s">
        <v>194</v>
      </c>
      <c r="F114" s="23" t="s">
        <v>200</v>
      </c>
      <c r="G114" s="33" t="s">
        <v>201</v>
      </c>
      <c r="H114" s="74">
        <v>0</v>
      </c>
      <c r="I114" s="72">
        <v>0</v>
      </c>
      <c r="J114" s="217">
        <v>0</v>
      </c>
      <c r="K114" s="217"/>
      <c r="L114" s="218"/>
      <c r="M114" s="218">
        <v>0</v>
      </c>
      <c r="O114" s="61"/>
    </row>
    <row r="115" spans="1:15" ht="108.5" hidden="1">
      <c r="A115" s="22" t="s">
        <v>199</v>
      </c>
      <c r="B115" s="28" t="s">
        <v>374</v>
      </c>
      <c r="C115" s="28" t="s">
        <v>16</v>
      </c>
      <c r="D115" s="28" t="s">
        <v>17</v>
      </c>
      <c r="E115" s="23" t="s">
        <v>194</v>
      </c>
      <c r="F115" s="23" t="s">
        <v>200</v>
      </c>
      <c r="G115" s="22" t="s">
        <v>33</v>
      </c>
      <c r="H115" s="74">
        <v>0</v>
      </c>
      <c r="I115" s="72">
        <v>0</v>
      </c>
      <c r="J115" s="217">
        <v>0</v>
      </c>
      <c r="K115" s="217"/>
      <c r="L115" s="218"/>
      <c r="M115" s="218">
        <v>0</v>
      </c>
      <c r="O115" s="61"/>
    </row>
    <row r="116" spans="1:15" ht="62" hidden="1">
      <c r="A116" s="22">
        <v>6.2</v>
      </c>
      <c r="B116" s="22" t="s">
        <v>375</v>
      </c>
      <c r="C116" s="22" t="s">
        <v>16</v>
      </c>
      <c r="D116" s="22" t="s">
        <v>13</v>
      </c>
      <c r="E116" s="23" t="s">
        <v>202</v>
      </c>
      <c r="F116" s="23"/>
      <c r="G116" s="33" t="s">
        <v>203</v>
      </c>
      <c r="H116" s="74">
        <v>0</v>
      </c>
      <c r="I116" s="72">
        <v>0</v>
      </c>
      <c r="J116" s="217">
        <v>0</v>
      </c>
      <c r="K116" s="217"/>
      <c r="L116" s="218"/>
      <c r="M116" s="218">
        <v>0</v>
      </c>
      <c r="O116" s="61"/>
    </row>
    <row r="117" spans="1:15" ht="108.5" hidden="1">
      <c r="A117" s="22">
        <v>6.2</v>
      </c>
      <c r="B117" s="22" t="s">
        <v>376</v>
      </c>
      <c r="C117" s="22" t="s">
        <v>16</v>
      </c>
      <c r="D117" s="22" t="s">
        <v>17</v>
      </c>
      <c r="E117" s="23" t="s">
        <v>202</v>
      </c>
      <c r="F117" s="23"/>
      <c r="G117" s="22" t="s">
        <v>204</v>
      </c>
      <c r="H117" s="74">
        <v>0</v>
      </c>
      <c r="I117" s="72">
        <v>0</v>
      </c>
      <c r="J117" s="217">
        <v>0</v>
      </c>
      <c r="K117" s="217"/>
      <c r="L117" s="218"/>
      <c r="M117" s="218">
        <v>0</v>
      </c>
      <c r="O117" s="61"/>
    </row>
    <row r="118" spans="1:15" ht="62" hidden="1">
      <c r="A118" s="40">
        <v>6.3</v>
      </c>
      <c r="B118" s="40" t="s">
        <v>377</v>
      </c>
      <c r="C118" s="22" t="s">
        <v>16</v>
      </c>
      <c r="D118" s="22" t="s">
        <v>13</v>
      </c>
      <c r="E118" s="23" t="s">
        <v>205</v>
      </c>
      <c r="F118" s="23"/>
      <c r="G118" s="33" t="s">
        <v>206</v>
      </c>
      <c r="H118" s="74">
        <v>0</v>
      </c>
      <c r="I118" s="72">
        <v>0</v>
      </c>
      <c r="J118" s="217">
        <v>0</v>
      </c>
      <c r="K118" s="217"/>
      <c r="L118" s="218"/>
      <c r="M118" s="218">
        <v>0</v>
      </c>
      <c r="O118" s="61"/>
    </row>
    <row r="119" spans="1:15" ht="62" hidden="1">
      <c r="A119" s="40">
        <v>6.3</v>
      </c>
      <c r="B119" s="40" t="s">
        <v>378</v>
      </c>
      <c r="C119" s="22" t="s">
        <v>16</v>
      </c>
      <c r="D119" s="22" t="s">
        <v>17</v>
      </c>
      <c r="E119" s="23" t="s">
        <v>205</v>
      </c>
      <c r="F119" s="23"/>
      <c r="G119" s="33" t="s">
        <v>33</v>
      </c>
      <c r="H119" s="74">
        <v>0</v>
      </c>
      <c r="I119" s="72">
        <v>0</v>
      </c>
      <c r="J119" s="217">
        <v>0</v>
      </c>
      <c r="K119" s="217"/>
      <c r="L119" s="218"/>
      <c r="M119" s="218">
        <v>0</v>
      </c>
      <c r="O119" s="61"/>
    </row>
    <row r="120" spans="1:15" ht="62">
      <c r="A120" s="40">
        <v>6.4</v>
      </c>
      <c r="B120" s="40" t="s">
        <v>379</v>
      </c>
      <c r="C120" s="219">
        <v>6.1</v>
      </c>
      <c r="D120" s="22" t="s">
        <v>13</v>
      </c>
      <c r="E120" s="23" t="s">
        <v>207</v>
      </c>
      <c r="F120" s="23"/>
      <c r="G120" s="22" t="s">
        <v>208</v>
      </c>
      <c r="H120" s="74" t="s">
        <v>469</v>
      </c>
      <c r="I120" s="72">
        <v>16</v>
      </c>
      <c r="J120" s="217">
        <v>238854.77180567547</v>
      </c>
      <c r="K120" s="217">
        <v>310511.5</v>
      </c>
      <c r="L120" s="218">
        <v>1</v>
      </c>
      <c r="M120" s="218">
        <v>235274</v>
      </c>
      <c r="O120" s="61"/>
    </row>
    <row r="121" spans="1:15" ht="62" hidden="1">
      <c r="A121" s="22">
        <v>6.4</v>
      </c>
      <c r="B121" s="22" t="s">
        <v>380</v>
      </c>
      <c r="C121" s="22" t="s">
        <v>16</v>
      </c>
      <c r="D121" s="22" t="s">
        <v>17</v>
      </c>
      <c r="E121" s="23" t="s">
        <v>207</v>
      </c>
      <c r="F121" s="23"/>
      <c r="G121" s="22" t="s">
        <v>33</v>
      </c>
      <c r="H121" s="74">
        <v>0</v>
      </c>
      <c r="I121" s="72">
        <v>0</v>
      </c>
      <c r="J121" s="217">
        <v>0</v>
      </c>
      <c r="K121" s="217"/>
      <c r="L121" s="218"/>
      <c r="M121" s="218">
        <v>0</v>
      </c>
      <c r="O121" s="61"/>
    </row>
    <row r="122" spans="1:15" ht="31">
      <c r="A122" s="42">
        <v>6.5</v>
      </c>
      <c r="B122" s="71" t="s">
        <v>381</v>
      </c>
      <c r="C122" s="28">
        <v>6.2</v>
      </c>
      <c r="D122" s="28" t="s">
        <v>13</v>
      </c>
      <c r="E122" s="23" t="s">
        <v>209</v>
      </c>
      <c r="F122" s="23"/>
      <c r="G122" s="22" t="s">
        <v>210</v>
      </c>
      <c r="H122" s="74" t="s">
        <v>469</v>
      </c>
      <c r="I122" s="72">
        <v>6</v>
      </c>
      <c r="J122" s="217">
        <v>238854.77180567547</v>
      </c>
      <c r="K122" s="217">
        <v>310511.5</v>
      </c>
      <c r="L122" s="218">
        <v>1</v>
      </c>
      <c r="M122" s="218">
        <v>235274</v>
      </c>
      <c r="O122" s="61"/>
    </row>
    <row r="123" spans="1:15" ht="62" hidden="1">
      <c r="A123" s="40">
        <v>6.5</v>
      </c>
      <c r="B123" s="40" t="s">
        <v>382</v>
      </c>
      <c r="C123" s="22" t="s">
        <v>16</v>
      </c>
      <c r="D123" s="22" t="s">
        <v>17</v>
      </c>
      <c r="E123" s="23" t="s">
        <v>209</v>
      </c>
      <c r="F123" s="23"/>
      <c r="G123" s="33" t="s">
        <v>33</v>
      </c>
      <c r="H123" s="74">
        <v>0</v>
      </c>
      <c r="I123" s="72">
        <v>0</v>
      </c>
      <c r="J123" s="217">
        <v>0</v>
      </c>
      <c r="K123" s="217"/>
      <c r="L123" s="218"/>
      <c r="M123" s="218">
        <v>0</v>
      </c>
      <c r="O123" s="61"/>
    </row>
    <row r="124" spans="1:15" ht="62" hidden="1">
      <c r="A124" s="22">
        <v>6.6</v>
      </c>
      <c r="B124" s="28" t="s">
        <v>383</v>
      </c>
      <c r="C124" s="22" t="s">
        <v>16</v>
      </c>
      <c r="D124" s="28" t="s">
        <v>17</v>
      </c>
      <c r="E124" s="23" t="s">
        <v>211</v>
      </c>
      <c r="F124" s="23"/>
      <c r="G124" s="22" t="s">
        <v>33</v>
      </c>
      <c r="H124" s="74">
        <v>0</v>
      </c>
      <c r="I124" s="72">
        <v>0</v>
      </c>
      <c r="J124" s="217">
        <v>0</v>
      </c>
      <c r="K124" s="217"/>
      <c r="L124" s="218"/>
      <c r="M124" s="218">
        <v>0</v>
      </c>
      <c r="O124" s="61"/>
    </row>
    <row r="125" spans="1:15" ht="124">
      <c r="A125" s="41">
        <v>6.7</v>
      </c>
      <c r="B125" s="71" t="s">
        <v>384</v>
      </c>
      <c r="C125" s="23">
        <v>6.3</v>
      </c>
      <c r="D125" s="28" t="s">
        <v>13</v>
      </c>
      <c r="E125" s="23" t="s">
        <v>212</v>
      </c>
      <c r="F125" s="23"/>
      <c r="G125" s="22" t="s">
        <v>213</v>
      </c>
      <c r="H125" s="74" t="s">
        <v>469</v>
      </c>
      <c r="I125" s="72">
        <v>6</v>
      </c>
      <c r="J125" s="217">
        <v>178094.49873715447</v>
      </c>
      <c r="K125" s="217">
        <v>231522.2</v>
      </c>
      <c r="L125" s="218">
        <v>1</v>
      </c>
      <c r="M125" s="218">
        <v>235274</v>
      </c>
      <c r="O125" s="61"/>
    </row>
    <row r="126" spans="1:15" ht="77.5" hidden="1">
      <c r="A126" s="23">
        <v>6.7</v>
      </c>
      <c r="B126" s="28" t="s">
        <v>385</v>
      </c>
      <c r="C126" s="28" t="s">
        <v>16</v>
      </c>
      <c r="D126" s="28" t="s">
        <v>17</v>
      </c>
      <c r="E126" s="23" t="s">
        <v>212</v>
      </c>
      <c r="F126" s="23"/>
      <c r="G126" s="22" t="s">
        <v>272</v>
      </c>
      <c r="H126" s="74">
        <v>0</v>
      </c>
      <c r="I126" s="72">
        <v>0</v>
      </c>
      <c r="J126" s="217">
        <v>0</v>
      </c>
      <c r="K126" s="217"/>
      <c r="L126" s="218"/>
      <c r="M126" s="218">
        <v>0</v>
      </c>
      <c r="O126" s="61"/>
    </row>
    <row r="127" spans="1:15" ht="62" hidden="1">
      <c r="A127" s="40">
        <v>6.8</v>
      </c>
      <c r="B127" s="40" t="s">
        <v>386</v>
      </c>
      <c r="C127" s="22">
        <v>6.4</v>
      </c>
      <c r="D127" s="22"/>
      <c r="E127" s="23" t="s">
        <v>214</v>
      </c>
      <c r="F127" s="23"/>
      <c r="G127" s="33" t="s">
        <v>20</v>
      </c>
      <c r="H127" s="74">
        <v>0</v>
      </c>
      <c r="I127" s="72">
        <v>0</v>
      </c>
      <c r="J127" s="217">
        <v>0</v>
      </c>
      <c r="K127" s="217"/>
      <c r="L127" s="218"/>
      <c r="M127" s="218">
        <v>0</v>
      </c>
      <c r="O127" s="61"/>
    </row>
    <row r="128" spans="1:15" ht="155" hidden="1">
      <c r="A128" s="22">
        <v>6.9</v>
      </c>
      <c r="B128" s="28" t="s">
        <v>387</v>
      </c>
      <c r="C128" s="28" t="s">
        <v>16</v>
      </c>
      <c r="D128" s="28" t="s">
        <v>17</v>
      </c>
      <c r="E128" s="23" t="s">
        <v>215</v>
      </c>
      <c r="F128" s="23"/>
      <c r="G128" s="22" t="s">
        <v>216</v>
      </c>
      <c r="H128" s="74">
        <v>0</v>
      </c>
      <c r="I128" s="72">
        <v>0</v>
      </c>
      <c r="J128" s="217">
        <v>0</v>
      </c>
      <c r="K128" s="217"/>
      <c r="L128" s="218"/>
      <c r="M128" s="218">
        <v>0</v>
      </c>
      <c r="O128" s="61"/>
    </row>
    <row r="129" spans="1:15" ht="77.5" hidden="1">
      <c r="A129" s="25" t="s">
        <v>217</v>
      </c>
      <c r="B129" s="28" t="s">
        <v>388</v>
      </c>
      <c r="C129" s="28" t="s">
        <v>16</v>
      </c>
      <c r="D129" s="28" t="s">
        <v>17</v>
      </c>
      <c r="E129" s="23" t="s">
        <v>218</v>
      </c>
      <c r="F129" s="23"/>
      <c r="G129" s="22" t="s">
        <v>33</v>
      </c>
      <c r="H129" s="74">
        <v>0</v>
      </c>
      <c r="I129" s="72">
        <v>0</v>
      </c>
      <c r="J129" s="217">
        <v>0</v>
      </c>
      <c r="K129" s="217"/>
      <c r="L129" s="218"/>
      <c r="M129" s="218">
        <v>0</v>
      </c>
      <c r="O129" s="61"/>
    </row>
    <row r="130" spans="1:15" ht="77.5" hidden="1">
      <c r="A130" s="34">
        <v>6.11</v>
      </c>
      <c r="B130" s="50" t="s">
        <v>389</v>
      </c>
      <c r="C130" s="28" t="s">
        <v>16</v>
      </c>
      <c r="D130" s="28" t="s">
        <v>13</v>
      </c>
      <c r="E130" s="23" t="s">
        <v>219</v>
      </c>
      <c r="F130" s="23"/>
      <c r="G130" s="22"/>
      <c r="H130" s="74">
        <v>0</v>
      </c>
      <c r="I130" s="72">
        <v>0</v>
      </c>
      <c r="J130" s="217">
        <v>0</v>
      </c>
      <c r="K130" s="217"/>
      <c r="L130" s="218"/>
      <c r="M130" s="218">
        <v>0</v>
      </c>
      <c r="O130" s="61"/>
    </row>
    <row r="131" spans="1:15" ht="77.5" hidden="1">
      <c r="A131" s="43">
        <v>6.11</v>
      </c>
      <c r="B131" s="71" t="s">
        <v>390</v>
      </c>
      <c r="C131" s="28" t="s">
        <v>16</v>
      </c>
      <c r="D131" s="28" t="s">
        <v>17</v>
      </c>
      <c r="E131" s="23" t="s">
        <v>219</v>
      </c>
      <c r="F131" s="23"/>
      <c r="G131" s="22" t="s">
        <v>20</v>
      </c>
      <c r="H131" s="74">
        <v>0</v>
      </c>
      <c r="I131" s="72">
        <v>0</v>
      </c>
      <c r="J131" s="217">
        <v>0</v>
      </c>
      <c r="K131" s="217"/>
      <c r="L131" s="218"/>
      <c r="M131" s="218">
        <v>0</v>
      </c>
      <c r="O131" s="61"/>
    </row>
    <row r="132" spans="1:15" ht="62" hidden="1">
      <c r="A132" s="22">
        <v>6.12</v>
      </c>
      <c r="B132" s="28" t="s">
        <v>391</v>
      </c>
      <c r="C132" s="28" t="s">
        <v>16</v>
      </c>
      <c r="D132" s="28" t="s">
        <v>17</v>
      </c>
      <c r="E132" s="23" t="s">
        <v>220</v>
      </c>
      <c r="F132" s="23"/>
      <c r="G132" s="22" t="s">
        <v>221</v>
      </c>
      <c r="H132" s="74">
        <v>0</v>
      </c>
      <c r="I132" s="72">
        <v>0</v>
      </c>
      <c r="J132" s="217">
        <v>0</v>
      </c>
      <c r="K132" s="217"/>
      <c r="L132" s="218"/>
      <c r="M132" s="218">
        <v>0</v>
      </c>
      <c r="O132" s="61"/>
    </row>
    <row r="133" spans="1:15" ht="77.5" hidden="1">
      <c r="A133" s="22">
        <v>6.13</v>
      </c>
      <c r="B133" s="28" t="s">
        <v>392</v>
      </c>
      <c r="C133" s="28" t="s">
        <v>16</v>
      </c>
      <c r="D133" s="28" t="s">
        <v>17</v>
      </c>
      <c r="E133" s="23" t="s">
        <v>222</v>
      </c>
      <c r="F133" s="23"/>
      <c r="G133" s="22" t="s">
        <v>223</v>
      </c>
      <c r="H133" s="74">
        <v>0</v>
      </c>
      <c r="I133" s="72">
        <v>0</v>
      </c>
      <c r="J133" s="217">
        <v>0</v>
      </c>
      <c r="K133" s="217"/>
      <c r="L133" s="218"/>
      <c r="M133" s="218">
        <v>0</v>
      </c>
      <c r="O133" s="61"/>
    </row>
    <row r="134" spans="1:15" ht="62" hidden="1">
      <c r="A134" s="22">
        <v>6.14</v>
      </c>
      <c r="B134" s="28" t="s">
        <v>393</v>
      </c>
      <c r="C134" s="28" t="s">
        <v>16</v>
      </c>
      <c r="D134" s="28" t="s">
        <v>17</v>
      </c>
      <c r="E134" s="23" t="s">
        <v>224</v>
      </c>
      <c r="F134" s="23"/>
      <c r="G134" s="22" t="s">
        <v>225</v>
      </c>
      <c r="H134" s="74">
        <v>0</v>
      </c>
      <c r="I134" s="72">
        <v>0</v>
      </c>
      <c r="J134" s="217">
        <v>0</v>
      </c>
      <c r="K134" s="217"/>
      <c r="L134" s="218"/>
      <c r="M134" s="218">
        <v>0</v>
      </c>
      <c r="O134" s="61"/>
    </row>
    <row r="135" spans="1:15" ht="77.5" hidden="1">
      <c r="A135" s="26">
        <v>6.15</v>
      </c>
      <c r="B135" s="28" t="s">
        <v>394</v>
      </c>
      <c r="C135" s="28" t="s">
        <v>16</v>
      </c>
      <c r="D135" s="28" t="s">
        <v>17</v>
      </c>
      <c r="E135" s="23" t="s">
        <v>226</v>
      </c>
      <c r="F135" s="23"/>
      <c r="G135" s="22" t="s">
        <v>227</v>
      </c>
      <c r="H135" s="74">
        <v>0</v>
      </c>
      <c r="I135" s="72">
        <v>0</v>
      </c>
      <c r="J135" s="217">
        <v>0</v>
      </c>
      <c r="K135" s="217"/>
      <c r="L135" s="218"/>
      <c r="M135" s="218">
        <v>0</v>
      </c>
      <c r="O135" s="61"/>
    </row>
    <row r="136" spans="1:15" ht="62" hidden="1">
      <c r="A136" s="22">
        <v>6.16</v>
      </c>
      <c r="B136" s="28" t="s">
        <v>395</v>
      </c>
      <c r="C136" s="28" t="s">
        <v>16</v>
      </c>
      <c r="D136" s="28" t="s">
        <v>17</v>
      </c>
      <c r="E136" s="23" t="s">
        <v>228</v>
      </c>
      <c r="F136" s="23"/>
      <c r="G136" s="22" t="s">
        <v>43</v>
      </c>
      <c r="H136" s="74">
        <v>0</v>
      </c>
      <c r="I136" s="72">
        <v>0</v>
      </c>
      <c r="J136" s="217">
        <v>0</v>
      </c>
      <c r="K136" s="217"/>
      <c r="L136" s="218"/>
      <c r="M136" s="218">
        <v>0</v>
      </c>
      <c r="O136" s="61"/>
    </row>
    <row r="137" spans="1:15" ht="62" hidden="1">
      <c r="A137" s="22">
        <v>6.17</v>
      </c>
      <c r="B137" s="28" t="s">
        <v>396</v>
      </c>
      <c r="C137" s="28" t="s">
        <v>16</v>
      </c>
      <c r="D137" s="28" t="s">
        <v>17</v>
      </c>
      <c r="E137" s="23" t="s">
        <v>229</v>
      </c>
      <c r="F137" s="23"/>
      <c r="G137" s="22" t="s">
        <v>33</v>
      </c>
      <c r="H137" s="74">
        <v>0</v>
      </c>
      <c r="I137" s="72">
        <v>0</v>
      </c>
      <c r="J137" s="217">
        <v>0</v>
      </c>
      <c r="K137" s="217"/>
      <c r="L137" s="218"/>
      <c r="M137" s="218">
        <v>0</v>
      </c>
      <c r="O137" s="61"/>
    </row>
    <row r="138" spans="1:15" ht="77.5" hidden="1">
      <c r="A138" s="22">
        <v>6.18</v>
      </c>
      <c r="B138" s="28" t="s">
        <v>397</v>
      </c>
      <c r="C138" s="28" t="s">
        <v>16</v>
      </c>
      <c r="D138" s="28" t="s">
        <v>17</v>
      </c>
      <c r="E138" s="23" t="s">
        <v>230</v>
      </c>
      <c r="F138" s="23"/>
      <c r="G138" s="22" t="s">
        <v>20</v>
      </c>
      <c r="H138" s="74">
        <v>0</v>
      </c>
      <c r="I138" s="72">
        <v>0</v>
      </c>
      <c r="J138" s="217">
        <v>0</v>
      </c>
      <c r="K138" s="217"/>
      <c r="L138" s="218"/>
      <c r="M138" s="218">
        <v>0</v>
      </c>
      <c r="O138" s="61"/>
    </row>
    <row r="139" spans="1:15" ht="108.5" hidden="1">
      <c r="A139" s="22">
        <v>6.19</v>
      </c>
      <c r="B139" s="28" t="s">
        <v>398</v>
      </c>
      <c r="C139" s="28" t="s">
        <v>16</v>
      </c>
      <c r="D139" s="28" t="s">
        <v>17</v>
      </c>
      <c r="E139" s="23" t="s">
        <v>231</v>
      </c>
      <c r="F139" s="23"/>
      <c r="G139" s="22" t="s">
        <v>273</v>
      </c>
      <c r="H139" s="74">
        <v>0</v>
      </c>
      <c r="I139" s="72">
        <v>0</v>
      </c>
      <c r="J139" s="217">
        <v>0</v>
      </c>
      <c r="K139" s="217"/>
      <c r="L139" s="218"/>
      <c r="M139" s="218">
        <v>0</v>
      </c>
      <c r="O139" s="61"/>
    </row>
    <row r="140" spans="1:15" ht="62" hidden="1">
      <c r="A140" s="52" t="s">
        <v>232</v>
      </c>
      <c r="B140" s="28" t="s">
        <v>399</v>
      </c>
      <c r="C140" s="28" t="s">
        <v>16</v>
      </c>
      <c r="D140" s="28" t="s">
        <v>17</v>
      </c>
      <c r="E140" s="23" t="s">
        <v>233</v>
      </c>
      <c r="F140" s="23"/>
      <c r="G140" s="33" t="s">
        <v>33</v>
      </c>
      <c r="H140" s="74">
        <v>0</v>
      </c>
      <c r="I140" s="72">
        <v>0</v>
      </c>
      <c r="J140" s="217">
        <v>0</v>
      </c>
      <c r="K140" s="217"/>
      <c r="L140" s="218"/>
      <c r="M140" s="218">
        <v>0</v>
      </c>
      <c r="O140" s="61"/>
    </row>
    <row r="141" spans="1:15" ht="87" hidden="1">
      <c r="A141" s="51" t="s">
        <v>234</v>
      </c>
      <c r="B141" s="50" t="s">
        <v>276</v>
      </c>
      <c r="C141" s="28" t="s">
        <v>16</v>
      </c>
      <c r="D141" s="220" t="s">
        <v>13</v>
      </c>
      <c r="E141" s="221" t="s">
        <v>400</v>
      </c>
      <c r="F141" s="221"/>
      <c r="G141" s="222"/>
      <c r="H141" s="74">
        <v>0</v>
      </c>
      <c r="I141" s="72">
        <v>0</v>
      </c>
      <c r="J141" s="217">
        <v>0</v>
      </c>
      <c r="K141" s="217"/>
      <c r="L141" s="218"/>
      <c r="M141" s="218">
        <v>0</v>
      </c>
      <c r="O141" s="61"/>
    </row>
    <row r="142" spans="1:15" ht="87" hidden="1">
      <c r="A142" s="51" t="s">
        <v>234</v>
      </c>
      <c r="B142" s="50" t="s">
        <v>277</v>
      </c>
      <c r="C142" s="28" t="s">
        <v>16</v>
      </c>
      <c r="D142" s="223" t="s">
        <v>17</v>
      </c>
      <c r="E142" s="224" t="s">
        <v>400</v>
      </c>
      <c r="F142" s="224"/>
      <c r="G142" s="225"/>
      <c r="H142" s="74">
        <v>0</v>
      </c>
      <c r="I142" s="72">
        <v>0</v>
      </c>
      <c r="J142" s="217">
        <v>0</v>
      </c>
      <c r="K142" s="217"/>
      <c r="L142" s="218"/>
      <c r="M142" s="218">
        <v>0</v>
      </c>
      <c r="O142" s="61"/>
    </row>
    <row r="143" spans="1:15" ht="43.5">
      <c r="A143" s="96"/>
      <c r="B143" s="71" t="s">
        <v>280</v>
      </c>
      <c r="C143" s="23">
        <v>1.1000000000000001</v>
      </c>
      <c r="D143" s="23" t="s">
        <v>13</v>
      </c>
      <c r="E143" s="23" t="s">
        <v>14</v>
      </c>
      <c r="F143" s="267" t="s">
        <v>401</v>
      </c>
      <c r="G143" s="25" t="s">
        <v>15</v>
      </c>
      <c r="H143" s="73" t="s">
        <v>257</v>
      </c>
      <c r="I143" s="72">
        <v>15</v>
      </c>
      <c r="J143" s="217">
        <v>627066.65451649937</v>
      </c>
      <c r="K143" s="217">
        <v>815187.1</v>
      </c>
      <c r="L143" s="218"/>
      <c r="M143" s="226" t="s">
        <v>465</v>
      </c>
      <c r="N143" s="288" t="s">
        <v>402</v>
      </c>
      <c r="O143" s="61"/>
    </row>
    <row r="144" spans="1:15" ht="43.5">
      <c r="A144" s="96"/>
      <c r="B144" s="71" t="s">
        <v>280</v>
      </c>
      <c r="C144" s="23">
        <v>1.1000000000000001</v>
      </c>
      <c r="D144" s="23" t="s">
        <v>13</v>
      </c>
      <c r="E144" s="23" t="s">
        <v>14</v>
      </c>
      <c r="F144" s="267" t="s">
        <v>403</v>
      </c>
      <c r="G144" s="25" t="s">
        <v>15</v>
      </c>
      <c r="H144" s="73" t="s">
        <v>257</v>
      </c>
      <c r="I144" s="72">
        <v>14</v>
      </c>
      <c r="J144" s="217">
        <v>956777.59956323227</v>
      </c>
      <c r="K144" s="217">
        <v>1243811.4000000001</v>
      </c>
      <c r="L144" s="218"/>
      <c r="M144" s="226" t="s">
        <v>465</v>
      </c>
      <c r="N144" s="288"/>
      <c r="O144" s="61"/>
    </row>
    <row r="145" spans="1:15" ht="43.5">
      <c r="A145" s="96"/>
      <c r="B145" s="71" t="s">
        <v>280</v>
      </c>
      <c r="C145" s="23">
        <v>1.1000000000000001</v>
      </c>
      <c r="D145" s="23" t="s">
        <v>13</v>
      </c>
      <c r="E145" s="23" t="s">
        <v>14</v>
      </c>
      <c r="F145" s="267" t="s">
        <v>404</v>
      </c>
      <c r="G145" s="25" t="s">
        <v>15</v>
      </c>
      <c r="H145" s="73" t="s">
        <v>468</v>
      </c>
      <c r="I145" s="72">
        <v>9</v>
      </c>
      <c r="J145" s="217">
        <v>1339043.1605501929</v>
      </c>
      <c r="K145" s="217">
        <v>1740755.9000000001</v>
      </c>
      <c r="L145" s="218"/>
      <c r="M145" s="226" t="s">
        <v>465</v>
      </c>
      <c r="N145" s="288"/>
      <c r="O145" s="61"/>
    </row>
    <row r="146" spans="1:15" ht="46.5">
      <c r="A146" s="96"/>
      <c r="B146" s="40" t="s">
        <v>355</v>
      </c>
      <c r="C146" s="22">
        <v>5.0999999999999996</v>
      </c>
      <c r="D146" s="22" t="s">
        <v>13</v>
      </c>
      <c r="E146" s="23" t="s">
        <v>268</v>
      </c>
      <c r="F146" s="263" t="s">
        <v>405</v>
      </c>
      <c r="G146" s="23" t="s">
        <v>174</v>
      </c>
      <c r="H146" s="74" t="s">
        <v>257</v>
      </c>
      <c r="I146" s="72">
        <v>16</v>
      </c>
      <c r="J146" s="217">
        <v>238854.77180567547</v>
      </c>
      <c r="K146" s="217">
        <v>310511.5</v>
      </c>
      <c r="L146" s="218">
        <v>4</v>
      </c>
      <c r="M146" s="218">
        <v>941096</v>
      </c>
      <c r="N146" s="287" t="s">
        <v>406</v>
      </c>
      <c r="O146" s="61"/>
    </row>
    <row r="147" spans="1:15" ht="46.5">
      <c r="A147" s="96"/>
      <c r="B147" s="97" t="s">
        <v>355</v>
      </c>
      <c r="C147" s="227">
        <v>5.0999999999999996</v>
      </c>
      <c r="D147" s="227" t="s">
        <v>13</v>
      </c>
      <c r="E147" s="228" t="s">
        <v>268</v>
      </c>
      <c r="F147" s="264" t="s">
        <v>407</v>
      </c>
      <c r="G147" s="23" t="s">
        <v>174</v>
      </c>
      <c r="H147" s="74" t="s">
        <v>468</v>
      </c>
      <c r="I147" s="72">
        <v>2</v>
      </c>
      <c r="J147" s="217">
        <v>1339043.1605501929</v>
      </c>
      <c r="K147" s="217">
        <v>1740755.9000000001</v>
      </c>
      <c r="L147" s="218">
        <v>4</v>
      </c>
      <c r="M147" s="218">
        <v>941096</v>
      </c>
      <c r="N147" s="287"/>
      <c r="O147" s="61"/>
    </row>
    <row r="148" spans="1:15" ht="15.5">
      <c r="A148" s="96"/>
      <c r="B148" s="41">
        <v>4</v>
      </c>
      <c r="C148" s="23">
        <v>4</v>
      </c>
      <c r="D148" s="23"/>
      <c r="E148" s="23"/>
      <c r="F148" s="265" t="s">
        <v>408</v>
      </c>
      <c r="G148" s="23"/>
      <c r="H148" s="74" t="s">
        <v>257</v>
      </c>
      <c r="I148" s="72">
        <v>16</v>
      </c>
      <c r="J148" s="217">
        <v>627066.65451649937</v>
      </c>
      <c r="K148" s="217">
        <v>815187.1</v>
      </c>
      <c r="L148" s="218">
        <v>1</v>
      </c>
      <c r="M148" s="218">
        <v>235274</v>
      </c>
      <c r="N148" s="289" t="s">
        <v>409</v>
      </c>
      <c r="O148" s="61"/>
    </row>
    <row r="149" spans="1:15" ht="15.5">
      <c r="A149" s="96"/>
      <c r="B149" s="41">
        <v>4</v>
      </c>
      <c r="C149" s="23">
        <v>4</v>
      </c>
      <c r="D149" s="23"/>
      <c r="E149" s="23"/>
      <c r="F149" s="266" t="s">
        <v>410</v>
      </c>
      <c r="G149" s="23"/>
      <c r="H149" s="74" t="s">
        <v>468</v>
      </c>
      <c r="I149" s="72">
        <v>9</v>
      </c>
      <c r="J149" s="217">
        <v>956777.59956323227</v>
      </c>
      <c r="K149" s="217">
        <v>1243811.4000000001</v>
      </c>
      <c r="L149" s="218">
        <v>2</v>
      </c>
      <c r="M149" s="218">
        <v>470548</v>
      </c>
      <c r="N149" s="289"/>
      <c r="O149" s="61"/>
    </row>
    <row r="150" spans="1:15" ht="28">
      <c r="A150" s="96"/>
      <c r="B150" s="41">
        <v>4</v>
      </c>
      <c r="C150" s="23">
        <v>4</v>
      </c>
      <c r="D150" s="23"/>
      <c r="E150" s="23"/>
      <c r="F150" s="265" t="s">
        <v>411</v>
      </c>
      <c r="G150" s="23"/>
      <c r="H150" s="74" t="s">
        <v>468</v>
      </c>
      <c r="I150" s="72">
        <v>10</v>
      </c>
      <c r="J150" s="217">
        <v>1339043.1605501929</v>
      </c>
      <c r="K150" s="217">
        <v>1740755.9000000001</v>
      </c>
      <c r="L150" s="218">
        <v>4</v>
      </c>
      <c r="M150" s="218">
        <v>941096</v>
      </c>
      <c r="N150" s="289"/>
      <c r="O150" s="61"/>
    </row>
    <row r="151" spans="1:15">
      <c r="B151" s="29"/>
      <c r="H151" s="206"/>
      <c r="I151" s="207"/>
      <c r="J151" s="210"/>
      <c r="K151" s="210"/>
      <c r="L151" s="211"/>
    </row>
    <row r="152" spans="1:15">
      <c r="H152" s="206"/>
      <c r="I152" s="207"/>
      <c r="J152" s="210"/>
      <c r="K152" s="210"/>
      <c r="L152" s="211"/>
    </row>
    <row r="153" spans="1:15">
      <c r="H153" s="206"/>
      <c r="I153" s="207"/>
      <c r="J153" s="210"/>
      <c r="K153" s="210"/>
      <c r="L153" s="211"/>
    </row>
    <row r="154" spans="1:15">
      <c r="H154" s="208"/>
      <c r="I154" s="207"/>
      <c r="J154" s="210"/>
      <c r="K154" s="210"/>
      <c r="L154" s="211"/>
    </row>
    <row r="155" spans="1:15">
      <c r="H155" s="208"/>
      <c r="I155" s="207"/>
      <c r="J155" s="210"/>
      <c r="K155" s="210"/>
      <c r="L155" s="211"/>
    </row>
    <row r="156" spans="1:15">
      <c r="H156" s="213"/>
      <c r="I156" s="207"/>
      <c r="J156" s="210"/>
      <c r="K156" s="210"/>
      <c r="L156" s="211"/>
    </row>
    <row r="157" spans="1:15">
      <c r="H157" s="214"/>
      <c r="I157" s="215"/>
      <c r="J157" s="210"/>
      <c r="K157" s="210"/>
      <c r="L157" s="211"/>
    </row>
    <row r="158" spans="1:15">
      <c r="H158" s="214"/>
      <c r="I158" s="215"/>
      <c r="J158" s="210"/>
      <c r="K158" s="210"/>
      <c r="L158" s="211"/>
    </row>
    <row r="159" spans="1:15">
      <c r="H159" s="209"/>
      <c r="I159" s="207"/>
      <c r="J159" s="210"/>
      <c r="K159" s="210"/>
      <c r="L159" s="212"/>
    </row>
    <row r="160" spans="1:15">
      <c r="H160" s="209"/>
      <c r="I160" s="207"/>
      <c r="J160" s="210"/>
      <c r="K160" s="210"/>
      <c r="L160" s="212"/>
    </row>
    <row r="161" spans="8:12">
      <c r="H161" s="209"/>
      <c r="I161" s="207"/>
      <c r="J161" s="210"/>
      <c r="K161" s="210"/>
      <c r="L161" s="212"/>
    </row>
    <row r="162" spans="8:12">
      <c r="H162" s="209"/>
      <c r="I162" s="207"/>
      <c r="J162" s="210"/>
      <c r="K162" s="210"/>
      <c r="L162" s="212"/>
    </row>
    <row r="163" spans="8:12">
      <c r="H163" s="209"/>
      <c r="I163" s="207"/>
      <c r="J163" s="210"/>
      <c r="K163" s="210"/>
      <c r="L163" s="212"/>
    </row>
    <row r="164" spans="8:12">
      <c r="H164" s="209"/>
      <c r="I164" s="207"/>
      <c r="J164" s="210"/>
      <c r="K164" s="210"/>
      <c r="L164" s="212"/>
    </row>
    <row r="165" spans="8:12">
      <c r="H165" s="209"/>
      <c r="I165" s="207"/>
      <c r="J165" s="210"/>
      <c r="K165" s="210"/>
      <c r="L165" s="212"/>
    </row>
    <row r="166" spans="8:12">
      <c r="H166" s="209"/>
      <c r="I166" s="207"/>
      <c r="J166" s="210"/>
      <c r="K166" s="210"/>
      <c r="L166" s="212"/>
    </row>
    <row r="167" spans="8:12">
      <c r="H167" s="209"/>
      <c r="I167" s="207"/>
      <c r="J167" s="210"/>
      <c r="K167" s="210"/>
      <c r="L167" s="212"/>
    </row>
    <row r="168" spans="8:12">
      <c r="H168" s="209"/>
      <c r="I168" s="207"/>
      <c r="J168" s="210"/>
      <c r="K168" s="210"/>
      <c r="L168" s="212"/>
    </row>
    <row r="169" spans="8:12">
      <c r="H169" s="209"/>
      <c r="I169" s="207"/>
      <c r="J169" s="210"/>
      <c r="K169" s="210"/>
      <c r="L169" s="212"/>
    </row>
    <row r="170" spans="8:12">
      <c r="H170" s="209"/>
      <c r="I170" s="207"/>
      <c r="J170" s="210"/>
      <c r="K170" s="210"/>
      <c r="L170" s="212"/>
    </row>
    <row r="171" spans="8:12">
      <c r="H171" s="209"/>
      <c r="I171" s="207"/>
      <c r="J171" s="210"/>
      <c r="K171" s="210"/>
      <c r="L171" s="212"/>
    </row>
    <row r="172" spans="8:12">
      <c r="H172" s="209"/>
      <c r="I172" s="207"/>
      <c r="J172" s="210"/>
      <c r="K172" s="210"/>
      <c r="L172" s="212"/>
    </row>
  </sheetData>
  <autoFilter ref="C22:M150" xr:uid="{98061A9F-144C-4301-9072-C836C15875E7}">
    <filterColumn colId="6">
      <filters>
        <filter val="1"/>
        <filter val="10"/>
        <filter val="14"/>
        <filter val="15"/>
        <filter val="16"/>
        <filter val="17"/>
        <filter val="18"/>
        <filter val="2"/>
        <filter val="3"/>
        <filter val="6"/>
        <filter val="7"/>
        <filter val="9"/>
      </filters>
    </filterColumn>
  </autoFilter>
  <mergeCells count="8">
    <mergeCell ref="F2:H2"/>
    <mergeCell ref="N146:N147"/>
    <mergeCell ref="N143:N145"/>
    <mergeCell ref="N148:N150"/>
    <mergeCell ref="E12:F12"/>
    <mergeCell ref="E11:F11"/>
    <mergeCell ref="J20:K20"/>
    <mergeCell ref="L20:M21"/>
  </mergeCells>
  <conditionalFormatting sqref="A23:A24">
    <cfRule type="iconSet" priority="48">
      <iconSet iconSet="3Signs">
        <cfvo type="percent" val="0"/>
        <cfvo type="percent" val="33"/>
        <cfvo type="percent" val="67"/>
      </iconSet>
    </cfRule>
  </conditionalFormatting>
  <conditionalFormatting sqref="H23:H150">
    <cfRule type="cellIs" dxfId="21" priority="73" operator="equal">
      <formula>"קל"</formula>
    </cfRule>
    <cfRule type="cellIs" dxfId="20" priority="74" operator="equal">
      <formula>"בינוני"</formula>
    </cfRule>
    <cfRule type="cellIs" dxfId="19" priority="75" operator="equal">
      <formula>"חמור"</formula>
    </cfRule>
  </conditionalFormatting>
  <conditionalFormatting sqref="J23:K150">
    <cfRule type="cellIs" dxfId="18" priority="170" operator="equal">
      <formula>$G$7</formula>
    </cfRule>
    <cfRule type="cellIs" dxfId="17" priority="171" operator="equal">
      <formula>$G$5</formula>
    </cfRule>
    <cfRule type="cellIs" dxfId="16" priority="172" operator="equal">
      <formula>$G$8</formula>
    </cfRule>
    <cfRule type="cellIs" dxfId="15" priority="173" operator="equal">
      <formula>$G$6</formula>
    </cfRule>
    <cfRule type="cellIs" dxfId="14" priority="174" operator="equal">
      <formula>$G$4</formula>
    </cfRule>
  </conditionalFormatting>
  <conditionalFormatting sqref="K23:K24">
    <cfRule type="cellIs" dxfId="13" priority="6" operator="equal">
      <formula>$H$6</formula>
    </cfRule>
    <cfRule type="cellIs" dxfId="12" priority="8" operator="equal">
      <formula>$H$5</formula>
    </cfRule>
    <cfRule type="cellIs" dxfId="11" priority="9" operator="equal">
      <formula>$H$4</formula>
    </cfRule>
  </conditionalFormatting>
  <conditionalFormatting sqref="K23:K150">
    <cfRule type="cellIs" dxfId="10" priority="1" operator="equal">
      <formula>$H$6</formula>
    </cfRule>
    <cfRule type="cellIs" dxfId="9" priority="2" operator="equal">
      <formula>$H$4</formula>
    </cfRule>
    <cfRule type="cellIs" dxfId="8" priority="3" operator="equal">
      <formula>$H$5</formula>
    </cfRule>
    <cfRule type="cellIs" dxfId="7" priority="4" operator="equal">
      <formula>$H$8</formula>
    </cfRule>
    <cfRule type="cellIs" dxfId="6" priority="5" operator="equal">
      <formula>$H$7</formula>
    </cfRule>
  </conditionalFormatting>
  <conditionalFormatting sqref="L9">
    <cfRule type="cellIs" dxfId="5" priority="7" operator="equal">
      <formula>$H$6</formula>
    </cfRule>
  </conditionalFormatting>
  <conditionalFormatting sqref="AF37:AI41">
    <cfRule type="colorScale" priority="26">
      <colorScale>
        <cfvo type="min"/>
        <cfvo type="percentile" val="50"/>
        <cfvo type="max"/>
        <color rgb="FF63BE7B"/>
        <color rgb="FFFFEB84"/>
        <color rgb="FFF8696B"/>
      </colorScale>
    </cfRule>
  </conditionalFormatting>
  <conditionalFormatting sqref="BC3:BC7">
    <cfRule type="cellIs" dxfId="4" priority="28" operator="equal">
      <formula>$BC$6</formula>
    </cfRule>
    <cfRule type="cellIs" dxfId="3" priority="29" operator="equal">
      <formula>$BC$4</formula>
    </cfRule>
    <cfRule type="cellIs" dxfId="2" priority="76" operator="equal">
      <formula>$BC$7</formula>
    </cfRule>
    <cfRule type="cellIs" dxfId="1" priority="77" operator="equal">
      <formula>$BC$5</formula>
    </cfRule>
    <cfRule type="cellIs" dxfId="0" priority="78" operator="equal">
      <formula>$BC$3</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3468-50B5-4C3F-809D-955B5E7A7844}">
  <sheetPr codeName="Sheet16">
    <tabColor theme="5" tint="-0.249977111117893"/>
  </sheetPr>
  <dimension ref="A2:H56"/>
  <sheetViews>
    <sheetView showGridLines="0" rightToLeft="1" zoomScale="70" zoomScaleNormal="70" workbookViewId="0">
      <selection activeCell="A6" sqref="A6"/>
    </sheetView>
  </sheetViews>
  <sheetFormatPr defaultColWidth="15.75" defaultRowHeight="15.5"/>
  <cols>
    <col min="1" max="1" width="24.25" style="9" bestFit="1" customWidth="1"/>
    <col min="2" max="2" width="21.33203125" style="5" customWidth="1"/>
    <col min="3" max="3" width="18.58203125" style="1" customWidth="1"/>
    <col min="4" max="4" width="12.58203125" style="8" customWidth="1"/>
    <col min="5" max="5" width="20.83203125" style="5" customWidth="1"/>
    <col min="6" max="6" width="18.58203125" style="5" bestFit="1" customWidth="1"/>
    <col min="7" max="7" width="22.08203125" style="1" customWidth="1"/>
    <col min="8" max="8" width="15.75" style="1" customWidth="1"/>
    <col min="9" max="240" width="15.75" style="1"/>
    <col min="241" max="241" width="20.83203125" style="1" customWidth="1"/>
    <col min="242" max="242" width="21.33203125" style="1" customWidth="1"/>
    <col min="243" max="243" width="18.58203125" style="1" customWidth="1"/>
    <col min="244" max="244" width="12.58203125" style="1" customWidth="1"/>
    <col min="245" max="245" width="16.33203125" style="1" customWidth="1"/>
    <col min="246" max="246" width="19.33203125" style="1" bestFit="1" customWidth="1"/>
    <col min="247" max="247" width="22.08203125" style="1" customWidth="1"/>
    <col min="248" max="248" width="15.75" style="1"/>
    <col min="249" max="249" width="15.33203125" style="1" bestFit="1" customWidth="1"/>
    <col min="250" max="250" width="23.83203125" style="1" bestFit="1" customWidth="1"/>
    <col min="251" max="496" width="15.75" style="1"/>
    <col min="497" max="497" width="20.83203125" style="1" customWidth="1"/>
    <col min="498" max="498" width="21.33203125" style="1" customWidth="1"/>
    <col min="499" max="499" width="18.58203125" style="1" customWidth="1"/>
    <col min="500" max="500" width="12.58203125" style="1" customWidth="1"/>
    <col min="501" max="501" width="16.33203125" style="1" customWidth="1"/>
    <col min="502" max="502" width="19.33203125" style="1" bestFit="1" customWidth="1"/>
    <col min="503" max="503" width="22.08203125" style="1" customWidth="1"/>
    <col min="504" max="504" width="15.75" style="1"/>
    <col min="505" max="505" width="15.33203125" style="1" bestFit="1" customWidth="1"/>
    <col min="506" max="506" width="23.83203125" style="1" bestFit="1" customWidth="1"/>
    <col min="507" max="752" width="15.75" style="1"/>
    <col min="753" max="753" width="20.83203125" style="1" customWidth="1"/>
    <col min="754" max="754" width="21.33203125" style="1" customWidth="1"/>
    <col min="755" max="755" width="18.58203125" style="1" customWidth="1"/>
    <col min="756" max="756" width="12.58203125" style="1" customWidth="1"/>
    <col min="757" max="757" width="16.33203125" style="1" customWidth="1"/>
    <col min="758" max="758" width="19.33203125" style="1" bestFit="1" customWidth="1"/>
    <col min="759" max="759" width="22.08203125" style="1" customWidth="1"/>
    <col min="760" max="760" width="15.75" style="1"/>
    <col min="761" max="761" width="15.33203125" style="1" bestFit="1" customWidth="1"/>
    <col min="762" max="762" width="23.83203125" style="1" bestFit="1" customWidth="1"/>
    <col min="763" max="1008" width="15.75" style="1"/>
    <col min="1009" max="1009" width="20.83203125" style="1" customWidth="1"/>
    <col min="1010" max="1010" width="21.33203125" style="1" customWidth="1"/>
    <col min="1011" max="1011" width="18.58203125" style="1" customWidth="1"/>
    <col min="1012" max="1012" width="12.58203125" style="1" customWidth="1"/>
    <col min="1013" max="1013" width="16.33203125" style="1" customWidth="1"/>
    <col min="1014" max="1014" width="19.33203125" style="1" bestFit="1" customWidth="1"/>
    <col min="1015" max="1015" width="22.08203125" style="1" customWidth="1"/>
    <col min="1016" max="1016" width="15.75" style="1"/>
    <col min="1017" max="1017" width="15.33203125" style="1" bestFit="1" customWidth="1"/>
    <col min="1018" max="1018" width="23.83203125" style="1" bestFit="1" customWidth="1"/>
    <col min="1019" max="1264" width="15.75" style="1"/>
    <col min="1265" max="1265" width="20.83203125" style="1" customWidth="1"/>
    <col min="1266" max="1266" width="21.33203125" style="1" customWidth="1"/>
    <col min="1267" max="1267" width="18.58203125" style="1" customWidth="1"/>
    <col min="1268" max="1268" width="12.58203125" style="1" customWidth="1"/>
    <col min="1269" max="1269" width="16.33203125" style="1" customWidth="1"/>
    <col min="1270" max="1270" width="19.33203125" style="1" bestFit="1" customWidth="1"/>
    <col min="1271" max="1271" width="22.08203125" style="1" customWidth="1"/>
    <col min="1272" max="1272" width="15.75" style="1"/>
    <col min="1273" max="1273" width="15.33203125" style="1" bestFit="1" customWidth="1"/>
    <col min="1274" max="1274" width="23.83203125" style="1" bestFit="1" customWidth="1"/>
    <col min="1275" max="1520" width="15.75" style="1"/>
    <col min="1521" max="1521" width="20.83203125" style="1" customWidth="1"/>
    <col min="1522" max="1522" width="21.33203125" style="1" customWidth="1"/>
    <col min="1523" max="1523" width="18.58203125" style="1" customWidth="1"/>
    <col min="1524" max="1524" width="12.58203125" style="1" customWidth="1"/>
    <col min="1525" max="1525" width="16.33203125" style="1" customWidth="1"/>
    <col min="1526" max="1526" width="19.33203125" style="1" bestFit="1" customWidth="1"/>
    <col min="1527" max="1527" width="22.08203125" style="1" customWidth="1"/>
    <col min="1528" max="1528" width="15.75" style="1"/>
    <col min="1529" max="1529" width="15.33203125" style="1" bestFit="1" customWidth="1"/>
    <col min="1530" max="1530" width="23.83203125" style="1" bestFit="1" customWidth="1"/>
    <col min="1531" max="1776" width="15.75" style="1"/>
    <col min="1777" max="1777" width="20.83203125" style="1" customWidth="1"/>
    <col min="1778" max="1778" width="21.33203125" style="1" customWidth="1"/>
    <col min="1779" max="1779" width="18.58203125" style="1" customWidth="1"/>
    <col min="1780" max="1780" width="12.58203125" style="1" customWidth="1"/>
    <col min="1781" max="1781" width="16.33203125" style="1" customWidth="1"/>
    <col min="1782" max="1782" width="19.33203125" style="1" bestFit="1" customWidth="1"/>
    <col min="1783" max="1783" width="22.08203125" style="1" customWidth="1"/>
    <col min="1784" max="1784" width="15.75" style="1"/>
    <col min="1785" max="1785" width="15.33203125" style="1" bestFit="1" customWidth="1"/>
    <col min="1786" max="1786" width="23.83203125" style="1" bestFit="1" customWidth="1"/>
    <col min="1787" max="2032" width="15.75" style="1"/>
    <col min="2033" max="2033" width="20.83203125" style="1" customWidth="1"/>
    <col min="2034" max="2034" width="21.33203125" style="1" customWidth="1"/>
    <col min="2035" max="2035" width="18.58203125" style="1" customWidth="1"/>
    <col min="2036" max="2036" width="12.58203125" style="1" customWidth="1"/>
    <col min="2037" max="2037" width="16.33203125" style="1" customWidth="1"/>
    <col min="2038" max="2038" width="19.33203125" style="1" bestFit="1" customWidth="1"/>
    <col min="2039" max="2039" width="22.08203125" style="1" customWidth="1"/>
    <col min="2040" max="2040" width="15.75" style="1"/>
    <col min="2041" max="2041" width="15.33203125" style="1" bestFit="1" customWidth="1"/>
    <col min="2042" max="2042" width="23.83203125" style="1" bestFit="1" customWidth="1"/>
    <col min="2043" max="2288" width="15.75" style="1"/>
    <col min="2289" max="2289" width="20.83203125" style="1" customWidth="1"/>
    <col min="2290" max="2290" width="21.33203125" style="1" customWidth="1"/>
    <col min="2291" max="2291" width="18.58203125" style="1" customWidth="1"/>
    <col min="2292" max="2292" width="12.58203125" style="1" customWidth="1"/>
    <col min="2293" max="2293" width="16.33203125" style="1" customWidth="1"/>
    <col min="2294" max="2294" width="19.33203125" style="1" bestFit="1" customWidth="1"/>
    <col min="2295" max="2295" width="22.08203125" style="1" customWidth="1"/>
    <col min="2296" max="2296" width="15.75" style="1"/>
    <col min="2297" max="2297" width="15.33203125" style="1" bestFit="1" customWidth="1"/>
    <col min="2298" max="2298" width="23.83203125" style="1" bestFit="1" customWidth="1"/>
    <col min="2299" max="2544" width="15.75" style="1"/>
    <col min="2545" max="2545" width="20.83203125" style="1" customWidth="1"/>
    <col min="2546" max="2546" width="21.33203125" style="1" customWidth="1"/>
    <col min="2547" max="2547" width="18.58203125" style="1" customWidth="1"/>
    <col min="2548" max="2548" width="12.58203125" style="1" customWidth="1"/>
    <col min="2549" max="2549" width="16.33203125" style="1" customWidth="1"/>
    <col min="2550" max="2550" width="19.33203125" style="1" bestFit="1" customWidth="1"/>
    <col min="2551" max="2551" width="22.08203125" style="1" customWidth="1"/>
    <col min="2552" max="2552" width="15.75" style="1"/>
    <col min="2553" max="2553" width="15.33203125" style="1" bestFit="1" customWidth="1"/>
    <col min="2554" max="2554" width="23.83203125" style="1" bestFit="1" customWidth="1"/>
    <col min="2555" max="2800" width="15.75" style="1"/>
    <col min="2801" max="2801" width="20.83203125" style="1" customWidth="1"/>
    <col min="2802" max="2802" width="21.33203125" style="1" customWidth="1"/>
    <col min="2803" max="2803" width="18.58203125" style="1" customWidth="1"/>
    <col min="2804" max="2804" width="12.58203125" style="1" customWidth="1"/>
    <col min="2805" max="2805" width="16.33203125" style="1" customWidth="1"/>
    <col min="2806" max="2806" width="19.33203125" style="1" bestFit="1" customWidth="1"/>
    <col min="2807" max="2807" width="22.08203125" style="1" customWidth="1"/>
    <col min="2808" max="2808" width="15.75" style="1"/>
    <col min="2809" max="2809" width="15.33203125" style="1" bestFit="1" customWidth="1"/>
    <col min="2810" max="2810" width="23.83203125" style="1" bestFit="1" customWidth="1"/>
    <col min="2811" max="3056" width="15.75" style="1"/>
    <col min="3057" max="3057" width="20.83203125" style="1" customWidth="1"/>
    <col min="3058" max="3058" width="21.33203125" style="1" customWidth="1"/>
    <col min="3059" max="3059" width="18.58203125" style="1" customWidth="1"/>
    <col min="3060" max="3060" width="12.58203125" style="1" customWidth="1"/>
    <col min="3061" max="3061" width="16.33203125" style="1" customWidth="1"/>
    <col min="3062" max="3062" width="19.33203125" style="1" bestFit="1" customWidth="1"/>
    <col min="3063" max="3063" width="22.08203125" style="1" customWidth="1"/>
    <col min="3064" max="3064" width="15.75" style="1"/>
    <col min="3065" max="3065" width="15.33203125" style="1" bestFit="1" customWidth="1"/>
    <col min="3066" max="3066" width="23.83203125" style="1" bestFit="1" customWidth="1"/>
    <col min="3067" max="3312" width="15.75" style="1"/>
    <col min="3313" max="3313" width="20.83203125" style="1" customWidth="1"/>
    <col min="3314" max="3314" width="21.33203125" style="1" customWidth="1"/>
    <col min="3315" max="3315" width="18.58203125" style="1" customWidth="1"/>
    <col min="3316" max="3316" width="12.58203125" style="1" customWidth="1"/>
    <col min="3317" max="3317" width="16.33203125" style="1" customWidth="1"/>
    <col min="3318" max="3318" width="19.33203125" style="1" bestFit="1" customWidth="1"/>
    <col min="3319" max="3319" width="22.08203125" style="1" customWidth="1"/>
    <col min="3320" max="3320" width="15.75" style="1"/>
    <col min="3321" max="3321" width="15.33203125" style="1" bestFit="1" customWidth="1"/>
    <col min="3322" max="3322" width="23.83203125" style="1" bestFit="1" customWidth="1"/>
    <col min="3323" max="3568" width="15.75" style="1"/>
    <col min="3569" max="3569" width="20.83203125" style="1" customWidth="1"/>
    <col min="3570" max="3570" width="21.33203125" style="1" customWidth="1"/>
    <col min="3571" max="3571" width="18.58203125" style="1" customWidth="1"/>
    <col min="3572" max="3572" width="12.58203125" style="1" customWidth="1"/>
    <col min="3573" max="3573" width="16.33203125" style="1" customWidth="1"/>
    <col min="3574" max="3574" width="19.33203125" style="1" bestFit="1" customWidth="1"/>
    <col min="3575" max="3575" width="22.08203125" style="1" customWidth="1"/>
    <col min="3576" max="3576" width="15.75" style="1"/>
    <col min="3577" max="3577" width="15.33203125" style="1" bestFit="1" customWidth="1"/>
    <col min="3578" max="3578" width="23.83203125" style="1" bestFit="1" customWidth="1"/>
    <col min="3579" max="3824" width="15.75" style="1"/>
    <col min="3825" max="3825" width="20.83203125" style="1" customWidth="1"/>
    <col min="3826" max="3826" width="21.33203125" style="1" customWidth="1"/>
    <col min="3827" max="3827" width="18.58203125" style="1" customWidth="1"/>
    <col min="3828" max="3828" width="12.58203125" style="1" customWidth="1"/>
    <col min="3829" max="3829" width="16.33203125" style="1" customWidth="1"/>
    <col min="3830" max="3830" width="19.33203125" style="1" bestFit="1" customWidth="1"/>
    <col min="3831" max="3831" width="22.08203125" style="1" customWidth="1"/>
    <col min="3832" max="3832" width="15.75" style="1"/>
    <col min="3833" max="3833" width="15.33203125" style="1" bestFit="1" customWidth="1"/>
    <col min="3834" max="3834" width="23.83203125" style="1" bestFit="1" customWidth="1"/>
    <col min="3835" max="4080" width="15.75" style="1"/>
    <col min="4081" max="4081" width="20.83203125" style="1" customWidth="1"/>
    <col min="4082" max="4082" width="21.33203125" style="1" customWidth="1"/>
    <col min="4083" max="4083" width="18.58203125" style="1" customWidth="1"/>
    <col min="4084" max="4084" width="12.58203125" style="1" customWidth="1"/>
    <col min="4085" max="4085" width="16.33203125" style="1" customWidth="1"/>
    <col min="4086" max="4086" width="19.33203125" style="1" bestFit="1" customWidth="1"/>
    <col min="4087" max="4087" width="22.08203125" style="1" customWidth="1"/>
    <col min="4088" max="4088" width="15.75" style="1"/>
    <col min="4089" max="4089" width="15.33203125" style="1" bestFit="1" customWidth="1"/>
    <col min="4090" max="4090" width="23.83203125" style="1" bestFit="1" customWidth="1"/>
    <col min="4091" max="4336" width="15.75" style="1"/>
    <col min="4337" max="4337" width="20.83203125" style="1" customWidth="1"/>
    <col min="4338" max="4338" width="21.33203125" style="1" customWidth="1"/>
    <col min="4339" max="4339" width="18.58203125" style="1" customWidth="1"/>
    <col min="4340" max="4340" width="12.58203125" style="1" customWidth="1"/>
    <col min="4341" max="4341" width="16.33203125" style="1" customWidth="1"/>
    <col min="4342" max="4342" width="19.33203125" style="1" bestFit="1" customWidth="1"/>
    <col min="4343" max="4343" width="22.08203125" style="1" customWidth="1"/>
    <col min="4344" max="4344" width="15.75" style="1"/>
    <col min="4345" max="4345" width="15.33203125" style="1" bestFit="1" customWidth="1"/>
    <col min="4346" max="4346" width="23.83203125" style="1" bestFit="1" customWidth="1"/>
    <col min="4347" max="4592" width="15.75" style="1"/>
    <col min="4593" max="4593" width="20.83203125" style="1" customWidth="1"/>
    <col min="4594" max="4594" width="21.33203125" style="1" customWidth="1"/>
    <col min="4595" max="4595" width="18.58203125" style="1" customWidth="1"/>
    <col min="4596" max="4596" width="12.58203125" style="1" customWidth="1"/>
    <col min="4597" max="4597" width="16.33203125" style="1" customWidth="1"/>
    <col min="4598" max="4598" width="19.33203125" style="1" bestFit="1" customWidth="1"/>
    <col min="4599" max="4599" width="22.08203125" style="1" customWidth="1"/>
    <col min="4600" max="4600" width="15.75" style="1"/>
    <col min="4601" max="4601" width="15.33203125" style="1" bestFit="1" customWidth="1"/>
    <col min="4602" max="4602" width="23.83203125" style="1" bestFit="1" customWidth="1"/>
    <col min="4603" max="4848" width="15.75" style="1"/>
    <col min="4849" max="4849" width="20.83203125" style="1" customWidth="1"/>
    <col min="4850" max="4850" width="21.33203125" style="1" customWidth="1"/>
    <col min="4851" max="4851" width="18.58203125" style="1" customWidth="1"/>
    <col min="4852" max="4852" width="12.58203125" style="1" customWidth="1"/>
    <col min="4853" max="4853" width="16.33203125" style="1" customWidth="1"/>
    <col min="4854" max="4854" width="19.33203125" style="1" bestFit="1" customWidth="1"/>
    <col min="4855" max="4855" width="22.08203125" style="1" customWidth="1"/>
    <col min="4856" max="4856" width="15.75" style="1"/>
    <col min="4857" max="4857" width="15.33203125" style="1" bestFit="1" customWidth="1"/>
    <col min="4858" max="4858" width="23.83203125" style="1" bestFit="1" customWidth="1"/>
    <col min="4859" max="5104" width="15.75" style="1"/>
    <col min="5105" max="5105" width="20.83203125" style="1" customWidth="1"/>
    <col min="5106" max="5106" width="21.33203125" style="1" customWidth="1"/>
    <col min="5107" max="5107" width="18.58203125" style="1" customWidth="1"/>
    <col min="5108" max="5108" width="12.58203125" style="1" customWidth="1"/>
    <col min="5109" max="5109" width="16.33203125" style="1" customWidth="1"/>
    <col min="5110" max="5110" width="19.33203125" style="1" bestFit="1" customWidth="1"/>
    <col min="5111" max="5111" width="22.08203125" style="1" customWidth="1"/>
    <col min="5112" max="5112" width="15.75" style="1"/>
    <col min="5113" max="5113" width="15.33203125" style="1" bestFit="1" customWidth="1"/>
    <col min="5114" max="5114" width="23.83203125" style="1" bestFit="1" customWidth="1"/>
    <col min="5115" max="5360" width="15.75" style="1"/>
    <col min="5361" max="5361" width="20.83203125" style="1" customWidth="1"/>
    <col min="5362" max="5362" width="21.33203125" style="1" customWidth="1"/>
    <col min="5363" max="5363" width="18.58203125" style="1" customWidth="1"/>
    <col min="5364" max="5364" width="12.58203125" style="1" customWidth="1"/>
    <col min="5365" max="5365" width="16.33203125" style="1" customWidth="1"/>
    <col min="5366" max="5366" width="19.33203125" style="1" bestFit="1" customWidth="1"/>
    <col min="5367" max="5367" width="22.08203125" style="1" customWidth="1"/>
    <col min="5368" max="5368" width="15.75" style="1"/>
    <col min="5369" max="5369" width="15.33203125" style="1" bestFit="1" customWidth="1"/>
    <col min="5370" max="5370" width="23.83203125" style="1" bestFit="1" customWidth="1"/>
    <col min="5371" max="5616" width="15.75" style="1"/>
    <col min="5617" max="5617" width="20.83203125" style="1" customWidth="1"/>
    <col min="5618" max="5618" width="21.33203125" style="1" customWidth="1"/>
    <col min="5619" max="5619" width="18.58203125" style="1" customWidth="1"/>
    <col min="5620" max="5620" width="12.58203125" style="1" customWidth="1"/>
    <col min="5621" max="5621" width="16.33203125" style="1" customWidth="1"/>
    <col min="5622" max="5622" width="19.33203125" style="1" bestFit="1" customWidth="1"/>
    <col min="5623" max="5623" width="22.08203125" style="1" customWidth="1"/>
    <col min="5624" max="5624" width="15.75" style="1"/>
    <col min="5625" max="5625" width="15.33203125" style="1" bestFit="1" customWidth="1"/>
    <col min="5626" max="5626" width="23.83203125" style="1" bestFit="1" customWidth="1"/>
    <col min="5627" max="5872" width="15.75" style="1"/>
    <col min="5873" max="5873" width="20.83203125" style="1" customWidth="1"/>
    <col min="5874" max="5874" width="21.33203125" style="1" customWidth="1"/>
    <col min="5875" max="5875" width="18.58203125" style="1" customWidth="1"/>
    <col min="5876" max="5876" width="12.58203125" style="1" customWidth="1"/>
    <col min="5877" max="5877" width="16.33203125" style="1" customWidth="1"/>
    <col min="5878" max="5878" width="19.33203125" style="1" bestFit="1" customWidth="1"/>
    <col min="5879" max="5879" width="22.08203125" style="1" customWidth="1"/>
    <col min="5880" max="5880" width="15.75" style="1"/>
    <col min="5881" max="5881" width="15.33203125" style="1" bestFit="1" customWidth="1"/>
    <col min="5882" max="5882" width="23.83203125" style="1" bestFit="1" customWidth="1"/>
    <col min="5883" max="6128" width="15.75" style="1"/>
    <col min="6129" max="6129" width="20.83203125" style="1" customWidth="1"/>
    <col min="6130" max="6130" width="21.33203125" style="1" customWidth="1"/>
    <col min="6131" max="6131" width="18.58203125" style="1" customWidth="1"/>
    <col min="6132" max="6132" width="12.58203125" style="1" customWidth="1"/>
    <col min="6133" max="6133" width="16.33203125" style="1" customWidth="1"/>
    <col min="6134" max="6134" width="19.33203125" style="1" bestFit="1" customWidth="1"/>
    <col min="6135" max="6135" width="22.08203125" style="1" customWidth="1"/>
    <col min="6136" max="6136" width="15.75" style="1"/>
    <col min="6137" max="6137" width="15.33203125" style="1" bestFit="1" customWidth="1"/>
    <col min="6138" max="6138" width="23.83203125" style="1" bestFit="1" customWidth="1"/>
    <col min="6139" max="6384" width="15.75" style="1"/>
    <col min="6385" max="6385" width="20.83203125" style="1" customWidth="1"/>
    <col min="6386" max="6386" width="21.33203125" style="1" customWidth="1"/>
    <col min="6387" max="6387" width="18.58203125" style="1" customWidth="1"/>
    <col min="6388" max="6388" width="12.58203125" style="1" customWidth="1"/>
    <col min="6389" max="6389" width="16.33203125" style="1" customWidth="1"/>
    <col min="6390" max="6390" width="19.33203125" style="1" bestFit="1" customWidth="1"/>
    <col min="6391" max="6391" width="22.08203125" style="1" customWidth="1"/>
    <col min="6392" max="6392" width="15.75" style="1"/>
    <col min="6393" max="6393" width="15.33203125" style="1" bestFit="1" customWidth="1"/>
    <col min="6394" max="6394" width="23.83203125" style="1" bestFit="1" customWidth="1"/>
    <col min="6395" max="6640" width="15.75" style="1"/>
    <col min="6641" max="6641" width="20.83203125" style="1" customWidth="1"/>
    <col min="6642" max="6642" width="21.33203125" style="1" customWidth="1"/>
    <col min="6643" max="6643" width="18.58203125" style="1" customWidth="1"/>
    <col min="6644" max="6644" width="12.58203125" style="1" customWidth="1"/>
    <col min="6645" max="6645" width="16.33203125" style="1" customWidth="1"/>
    <col min="6646" max="6646" width="19.33203125" style="1" bestFit="1" customWidth="1"/>
    <col min="6647" max="6647" width="22.08203125" style="1" customWidth="1"/>
    <col min="6648" max="6648" width="15.75" style="1"/>
    <col min="6649" max="6649" width="15.33203125" style="1" bestFit="1" customWidth="1"/>
    <col min="6650" max="6650" width="23.83203125" style="1" bestFit="1" customWidth="1"/>
    <col min="6651" max="6896" width="15.75" style="1"/>
    <col min="6897" max="6897" width="20.83203125" style="1" customWidth="1"/>
    <col min="6898" max="6898" width="21.33203125" style="1" customWidth="1"/>
    <col min="6899" max="6899" width="18.58203125" style="1" customWidth="1"/>
    <col min="6900" max="6900" width="12.58203125" style="1" customWidth="1"/>
    <col min="6901" max="6901" width="16.33203125" style="1" customWidth="1"/>
    <col min="6902" max="6902" width="19.33203125" style="1" bestFit="1" customWidth="1"/>
    <col min="6903" max="6903" width="22.08203125" style="1" customWidth="1"/>
    <col min="6904" max="6904" width="15.75" style="1"/>
    <col min="6905" max="6905" width="15.33203125" style="1" bestFit="1" customWidth="1"/>
    <col min="6906" max="6906" width="23.83203125" style="1" bestFit="1" customWidth="1"/>
    <col min="6907" max="7152" width="15.75" style="1"/>
    <col min="7153" max="7153" width="20.83203125" style="1" customWidth="1"/>
    <col min="7154" max="7154" width="21.33203125" style="1" customWidth="1"/>
    <col min="7155" max="7155" width="18.58203125" style="1" customWidth="1"/>
    <col min="7156" max="7156" width="12.58203125" style="1" customWidth="1"/>
    <col min="7157" max="7157" width="16.33203125" style="1" customWidth="1"/>
    <col min="7158" max="7158" width="19.33203125" style="1" bestFit="1" customWidth="1"/>
    <col min="7159" max="7159" width="22.08203125" style="1" customWidth="1"/>
    <col min="7160" max="7160" width="15.75" style="1"/>
    <col min="7161" max="7161" width="15.33203125" style="1" bestFit="1" customWidth="1"/>
    <col min="7162" max="7162" width="23.83203125" style="1" bestFit="1" customWidth="1"/>
    <col min="7163" max="7408" width="15.75" style="1"/>
    <col min="7409" max="7409" width="20.83203125" style="1" customWidth="1"/>
    <col min="7410" max="7410" width="21.33203125" style="1" customWidth="1"/>
    <col min="7411" max="7411" width="18.58203125" style="1" customWidth="1"/>
    <col min="7412" max="7412" width="12.58203125" style="1" customWidth="1"/>
    <col min="7413" max="7413" width="16.33203125" style="1" customWidth="1"/>
    <col min="7414" max="7414" width="19.33203125" style="1" bestFit="1" customWidth="1"/>
    <col min="7415" max="7415" width="22.08203125" style="1" customWidth="1"/>
    <col min="7416" max="7416" width="15.75" style="1"/>
    <col min="7417" max="7417" width="15.33203125" style="1" bestFit="1" customWidth="1"/>
    <col min="7418" max="7418" width="23.83203125" style="1" bestFit="1" customWidth="1"/>
    <col min="7419" max="7664" width="15.75" style="1"/>
    <col min="7665" max="7665" width="20.83203125" style="1" customWidth="1"/>
    <col min="7666" max="7666" width="21.33203125" style="1" customWidth="1"/>
    <col min="7667" max="7667" width="18.58203125" style="1" customWidth="1"/>
    <col min="7668" max="7668" width="12.58203125" style="1" customWidth="1"/>
    <col min="7669" max="7669" width="16.33203125" style="1" customWidth="1"/>
    <col min="7670" max="7670" width="19.33203125" style="1" bestFit="1" customWidth="1"/>
    <col min="7671" max="7671" width="22.08203125" style="1" customWidth="1"/>
    <col min="7672" max="7672" width="15.75" style="1"/>
    <col min="7673" max="7673" width="15.33203125" style="1" bestFit="1" customWidth="1"/>
    <col min="7674" max="7674" width="23.83203125" style="1" bestFit="1" customWidth="1"/>
    <col min="7675" max="7920" width="15.75" style="1"/>
    <col min="7921" max="7921" width="20.83203125" style="1" customWidth="1"/>
    <col min="7922" max="7922" width="21.33203125" style="1" customWidth="1"/>
    <col min="7923" max="7923" width="18.58203125" style="1" customWidth="1"/>
    <col min="7924" max="7924" width="12.58203125" style="1" customWidth="1"/>
    <col min="7925" max="7925" width="16.33203125" style="1" customWidth="1"/>
    <col min="7926" max="7926" width="19.33203125" style="1" bestFit="1" customWidth="1"/>
    <col min="7927" max="7927" width="22.08203125" style="1" customWidth="1"/>
    <col min="7928" max="7928" width="15.75" style="1"/>
    <col min="7929" max="7929" width="15.33203125" style="1" bestFit="1" customWidth="1"/>
    <col min="7930" max="7930" width="23.83203125" style="1" bestFit="1" customWidth="1"/>
    <col min="7931" max="8176" width="15.75" style="1"/>
    <col min="8177" max="8177" width="20.83203125" style="1" customWidth="1"/>
    <col min="8178" max="8178" width="21.33203125" style="1" customWidth="1"/>
    <col min="8179" max="8179" width="18.58203125" style="1" customWidth="1"/>
    <col min="8180" max="8180" width="12.58203125" style="1" customWidth="1"/>
    <col min="8181" max="8181" width="16.33203125" style="1" customWidth="1"/>
    <col min="8182" max="8182" width="19.33203125" style="1" bestFit="1" customWidth="1"/>
    <col min="8183" max="8183" width="22.08203125" style="1" customWidth="1"/>
    <col min="8184" max="8184" width="15.75" style="1"/>
    <col min="8185" max="8185" width="15.33203125" style="1" bestFit="1" customWidth="1"/>
    <col min="8186" max="8186" width="23.83203125" style="1" bestFit="1" customWidth="1"/>
    <col min="8187" max="8432" width="15.75" style="1"/>
    <col min="8433" max="8433" width="20.83203125" style="1" customWidth="1"/>
    <col min="8434" max="8434" width="21.33203125" style="1" customWidth="1"/>
    <col min="8435" max="8435" width="18.58203125" style="1" customWidth="1"/>
    <col min="8436" max="8436" width="12.58203125" style="1" customWidth="1"/>
    <col min="8437" max="8437" width="16.33203125" style="1" customWidth="1"/>
    <col min="8438" max="8438" width="19.33203125" style="1" bestFit="1" customWidth="1"/>
    <col min="8439" max="8439" width="22.08203125" style="1" customWidth="1"/>
    <col min="8440" max="8440" width="15.75" style="1"/>
    <col min="8441" max="8441" width="15.33203125" style="1" bestFit="1" customWidth="1"/>
    <col min="8442" max="8442" width="23.83203125" style="1" bestFit="1" customWidth="1"/>
    <col min="8443" max="8688" width="15.75" style="1"/>
    <col min="8689" max="8689" width="20.83203125" style="1" customWidth="1"/>
    <col min="8690" max="8690" width="21.33203125" style="1" customWidth="1"/>
    <col min="8691" max="8691" width="18.58203125" style="1" customWidth="1"/>
    <col min="8692" max="8692" width="12.58203125" style="1" customWidth="1"/>
    <col min="8693" max="8693" width="16.33203125" style="1" customWidth="1"/>
    <col min="8694" max="8694" width="19.33203125" style="1" bestFit="1" customWidth="1"/>
    <col min="8695" max="8695" width="22.08203125" style="1" customWidth="1"/>
    <col min="8696" max="8696" width="15.75" style="1"/>
    <col min="8697" max="8697" width="15.33203125" style="1" bestFit="1" customWidth="1"/>
    <col min="8698" max="8698" width="23.83203125" style="1" bestFit="1" customWidth="1"/>
    <col min="8699" max="8944" width="15.75" style="1"/>
    <col min="8945" max="8945" width="20.83203125" style="1" customWidth="1"/>
    <col min="8946" max="8946" width="21.33203125" style="1" customWidth="1"/>
    <col min="8947" max="8947" width="18.58203125" style="1" customWidth="1"/>
    <col min="8948" max="8948" width="12.58203125" style="1" customWidth="1"/>
    <col min="8949" max="8949" width="16.33203125" style="1" customWidth="1"/>
    <col min="8950" max="8950" width="19.33203125" style="1" bestFit="1" customWidth="1"/>
    <col min="8951" max="8951" width="22.08203125" style="1" customWidth="1"/>
    <col min="8952" max="8952" width="15.75" style="1"/>
    <col min="8953" max="8953" width="15.33203125" style="1" bestFit="1" customWidth="1"/>
    <col min="8954" max="8954" width="23.83203125" style="1" bestFit="1" customWidth="1"/>
    <col min="8955" max="9200" width="15.75" style="1"/>
    <col min="9201" max="9201" width="20.83203125" style="1" customWidth="1"/>
    <col min="9202" max="9202" width="21.33203125" style="1" customWidth="1"/>
    <col min="9203" max="9203" width="18.58203125" style="1" customWidth="1"/>
    <col min="9204" max="9204" width="12.58203125" style="1" customWidth="1"/>
    <col min="9205" max="9205" width="16.33203125" style="1" customWidth="1"/>
    <col min="9206" max="9206" width="19.33203125" style="1" bestFit="1" customWidth="1"/>
    <col min="9207" max="9207" width="22.08203125" style="1" customWidth="1"/>
    <col min="9208" max="9208" width="15.75" style="1"/>
    <col min="9209" max="9209" width="15.33203125" style="1" bestFit="1" customWidth="1"/>
    <col min="9210" max="9210" width="23.83203125" style="1" bestFit="1" customWidth="1"/>
    <col min="9211" max="9456" width="15.75" style="1"/>
    <col min="9457" max="9457" width="20.83203125" style="1" customWidth="1"/>
    <col min="9458" max="9458" width="21.33203125" style="1" customWidth="1"/>
    <col min="9459" max="9459" width="18.58203125" style="1" customWidth="1"/>
    <col min="9460" max="9460" width="12.58203125" style="1" customWidth="1"/>
    <col min="9461" max="9461" width="16.33203125" style="1" customWidth="1"/>
    <col min="9462" max="9462" width="19.33203125" style="1" bestFit="1" customWidth="1"/>
    <col min="9463" max="9463" width="22.08203125" style="1" customWidth="1"/>
    <col min="9464" max="9464" width="15.75" style="1"/>
    <col min="9465" max="9465" width="15.33203125" style="1" bestFit="1" customWidth="1"/>
    <col min="9466" max="9466" width="23.83203125" style="1" bestFit="1" customWidth="1"/>
    <col min="9467" max="9712" width="15.75" style="1"/>
    <col min="9713" max="9713" width="20.83203125" style="1" customWidth="1"/>
    <col min="9714" max="9714" width="21.33203125" style="1" customWidth="1"/>
    <col min="9715" max="9715" width="18.58203125" style="1" customWidth="1"/>
    <col min="9716" max="9716" width="12.58203125" style="1" customWidth="1"/>
    <col min="9717" max="9717" width="16.33203125" style="1" customWidth="1"/>
    <col min="9718" max="9718" width="19.33203125" style="1" bestFit="1" customWidth="1"/>
    <col min="9719" max="9719" width="22.08203125" style="1" customWidth="1"/>
    <col min="9720" max="9720" width="15.75" style="1"/>
    <col min="9721" max="9721" width="15.33203125" style="1" bestFit="1" customWidth="1"/>
    <col min="9722" max="9722" width="23.83203125" style="1" bestFit="1" customWidth="1"/>
    <col min="9723" max="9968" width="15.75" style="1"/>
    <col min="9969" max="9969" width="20.83203125" style="1" customWidth="1"/>
    <col min="9970" max="9970" width="21.33203125" style="1" customWidth="1"/>
    <col min="9971" max="9971" width="18.58203125" style="1" customWidth="1"/>
    <col min="9972" max="9972" width="12.58203125" style="1" customWidth="1"/>
    <col min="9973" max="9973" width="16.33203125" style="1" customWidth="1"/>
    <col min="9974" max="9974" width="19.33203125" style="1" bestFit="1" customWidth="1"/>
    <col min="9975" max="9975" width="22.08203125" style="1" customWidth="1"/>
    <col min="9976" max="9976" width="15.75" style="1"/>
    <col min="9977" max="9977" width="15.33203125" style="1" bestFit="1" customWidth="1"/>
    <col min="9978" max="9978" width="23.83203125" style="1" bestFit="1" customWidth="1"/>
    <col min="9979" max="10224" width="15.75" style="1"/>
    <col min="10225" max="10225" width="20.83203125" style="1" customWidth="1"/>
    <col min="10226" max="10226" width="21.33203125" style="1" customWidth="1"/>
    <col min="10227" max="10227" width="18.58203125" style="1" customWidth="1"/>
    <col min="10228" max="10228" width="12.58203125" style="1" customWidth="1"/>
    <col min="10229" max="10229" width="16.33203125" style="1" customWidth="1"/>
    <col min="10230" max="10230" width="19.33203125" style="1" bestFit="1" customWidth="1"/>
    <col min="10231" max="10231" width="22.08203125" style="1" customWidth="1"/>
    <col min="10232" max="10232" width="15.75" style="1"/>
    <col min="10233" max="10233" width="15.33203125" style="1" bestFit="1" customWidth="1"/>
    <col min="10234" max="10234" width="23.83203125" style="1" bestFit="1" customWidth="1"/>
    <col min="10235" max="10480" width="15.75" style="1"/>
    <col min="10481" max="10481" width="20.83203125" style="1" customWidth="1"/>
    <col min="10482" max="10482" width="21.33203125" style="1" customWidth="1"/>
    <col min="10483" max="10483" width="18.58203125" style="1" customWidth="1"/>
    <col min="10484" max="10484" width="12.58203125" style="1" customWidth="1"/>
    <col min="10485" max="10485" width="16.33203125" style="1" customWidth="1"/>
    <col min="10486" max="10486" width="19.33203125" style="1" bestFit="1" customWidth="1"/>
    <col min="10487" max="10487" width="22.08203125" style="1" customWidth="1"/>
    <col min="10488" max="10488" width="15.75" style="1"/>
    <col min="10489" max="10489" width="15.33203125" style="1" bestFit="1" customWidth="1"/>
    <col min="10490" max="10490" width="23.83203125" style="1" bestFit="1" customWidth="1"/>
    <col min="10491" max="10736" width="15.75" style="1"/>
    <col min="10737" max="10737" width="20.83203125" style="1" customWidth="1"/>
    <col min="10738" max="10738" width="21.33203125" style="1" customWidth="1"/>
    <col min="10739" max="10739" width="18.58203125" style="1" customWidth="1"/>
    <col min="10740" max="10740" width="12.58203125" style="1" customWidth="1"/>
    <col min="10741" max="10741" width="16.33203125" style="1" customWidth="1"/>
    <col min="10742" max="10742" width="19.33203125" style="1" bestFit="1" customWidth="1"/>
    <col min="10743" max="10743" width="22.08203125" style="1" customWidth="1"/>
    <col min="10744" max="10744" width="15.75" style="1"/>
    <col min="10745" max="10745" width="15.33203125" style="1" bestFit="1" customWidth="1"/>
    <col min="10746" max="10746" width="23.83203125" style="1" bestFit="1" customWidth="1"/>
    <col min="10747" max="10992" width="15.75" style="1"/>
    <col min="10993" max="10993" width="20.83203125" style="1" customWidth="1"/>
    <col min="10994" max="10994" width="21.33203125" style="1" customWidth="1"/>
    <col min="10995" max="10995" width="18.58203125" style="1" customWidth="1"/>
    <col min="10996" max="10996" width="12.58203125" style="1" customWidth="1"/>
    <col min="10997" max="10997" width="16.33203125" style="1" customWidth="1"/>
    <col min="10998" max="10998" width="19.33203125" style="1" bestFit="1" customWidth="1"/>
    <col min="10999" max="10999" width="22.08203125" style="1" customWidth="1"/>
    <col min="11000" max="11000" width="15.75" style="1"/>
    <col min="11001" max="11001" width="15.33203125" style="1" bestFit="1" customWidth="1"/>
    <col min="11002" max="11002" width="23.83203125" style="1" bestFit="1" customWidth="1"/>
    <col min="11003" max="11248" width="15.75" style="1"/>
    <col min="11249" max="11249" width="20.83203125" style="1" customWidth="1"/>
    <col min="11250" max="11250" width="21.33203125" style="1" customWidth="1"/>
    <col min="11251" max="11251" width="18.58203125" style="1" customWidth="1"/>
    <col min="11252" max="11252" width="12.58203125" style="1" customWidth="1"/>
    <col min="11253" max="11253" width="16.33203125" style="1" customWidth="1"/>
    <col min="11254" max="11254" width="19.33203125" style="1" bestFit="1" customWidth="1"/>
    <col min="11255" max="11255" width="22.08203125" style="1" customWidth="1"/>
    <col min="11256" max="11256" width="15.75" style="1"/>
    <col min="11257" max="11257" width="15.33203125" style="1" bestFit="1" customWidth="1"/>
    <col min="11258" max="11258" width="23.83203125" style="1" bestFit="1" customWidth="1"/>
    <col min="11259" max="11504" width="15.75" style="1"/>
    <col min="11505" max="11505" width="20.83203125" style="1" customWidth="1"/>
    <col min="11506" max="11506" width="21.33203125" style="1" customWidth="1"/>
    <col min="11507" max="11507" width="18.58203125" style="1" customWidth="1"/>
    <col min="11508" max="11508" width="12.58203125" style="1" customWidth="1"/>
    <col min="11509" max="11509" width="16.33203125" style="1" customWidth="1"/>
    <col min="11510" max="11510" width="19.33203125" style="1" bestFit="1" customWidth="1"/>
    <col min="11511" max="11511" width="22.08203125" style="1" customWidth="1"/>
    <col min="11512" max="11512" width="15.75" style="1"/>
    <col min="11513" max="11513" width="15.33203125" style="1" bestFit="1" customWidth="1"/>
    <col min="11514" max="11514" width="23.83203125" style="1" bestFit="1" customWidth="1"/>
    <col min="11515" max="11760" width="15.75" style="1"/>
    <col min="11761" max="11761" width="20.83203125" style="1" customWidth="1"/>
    <col min="11762" max="11762" width="21.33203125" style="1" customWidth="1"/>
    <col min="11763" max="11763" width="18.58203125" style="1" customWidth="1"/>
    <col min="11764" max="11764" width="12.58203125" style="1" customWidth="1"/>
    <col min="11765" max="11765" width="16.33203125" style="1" customWidth="1"/>
    <col min="11766" max="11766" width="19.33203125" style="1" bestFit="1" customWidth="1"/>
    <col min="11767" max="11767" width="22.08203125" style="1" customWidth="1"/>
    <col min="11768" max="11768" width="15.75" style="1"/>
    <col min="11769" max="11769" width="15.33203125" style="1" bestFit="1" customWidth="1"/>
    <col min="11770" max="11770" width="23.83203125" style="1" bestFit="1" customWidth="1"/>
    <col min="11771" max="12016" width="15.75" style="1"/>
    <col min="12017" max="12017" width="20.83203125" style="1" customWidth="1"/>
    <col min="12018" max="12018" width="21.33203125" style="1" customWidth="1"/>
    <col min="12019" max="12019" width="18.58203125" style="1" customWidth="1"/>
    <col min="12020" max="12020" width="12.58203125" style="1" customWidth="1"/>
    <col min="12021" max="12021" width="16.33203125" style="1" customWidth="1"/>
    <col min="12022" max="12022" width="19.33203125" style="1" bestFit="1" customWidth="1"/>
    <col min="12023" max="12023" width="22.08203125" style="1" customWidth="1"/>
    <col min="12024" max="12024" width="15.75" style="1"/>
    <col min="12025" max="12025" width="15.33203125" style="1" bestFit="1" customWidth="1"/>
    <col min="12026" max="12026" width="23.83203125" style="1" bestFit="1" customWidth="1"/>
    <col min="12027" max="12272" width="15.75" style="1"/>
    <col min="12273" max="12273" width="20.83203125" style="1" customWidth="1"/>
    <col min="12274" max="12274" width="21.33203125" style="1" customWidth="1"/>
    <col min="12275" max="12275" width="18.58203125" style="1" customWidth="1"/>
    <col min="12276" max="12276" width="12.58203125" style="1" customWidth="1"/>
    <col min="12277" max="12277" width="16.33203125" style="1" customWidth="1"/>
    <col min="12278" max="12278" width="19.33203125" style="1" bestFit="1" customWidth="1"/>
    <col min="12279" max="12279" width="22.08203125" style="1" customWidth="1"/>
    <col min="12280" max="12280" width="15.75" style="1"/>
    <col min="12281" max="12281" width="15.33203125" style="1" bestFit="1" customWidth="1"/>
    <col min="12282" max="12282" width="23.83203125" style="1" bestFit="1" customWidth="1"/>
    <col min="12283" max="12528" width="15.75" style="1"/>
    <col min="12529" max="12529" width="20.83203125" style="1" customWidth="1"/>
    <col min="12530" max="12530" width="21.33203125" style="1" customWidth="1"/>
    <col min="12531" max="12531" width="18.58203125" style="1" customWidth="1"/>
    <col min="12532" max="12532" width="12.58203125" style="1" customWidth="1"/>
    <col min="12533" max="12533" width="16.33203125" style="1" customWidth="1"/>
    <col min="12534" max="12534" width="19.33203125" style="1" bestFit="1" customWidth="1"/>
    <col min="12535" max="12535" width="22.08203125" style="1" customWidth="1"/>
    <col min="12536" max="12536" width="15.75" style="1"/>
    <col min="12537" max="12537" width="15.33203125" style="1" bestFit="1" customWidth="1"/>
    <col min="12538" max="12538" width="23.83203125" style="1" bestFit="1" customWidth="1"/>
    <col min="12539" max="12784" width="15.75" style="1"/>
    <col min="12785" max="12785" width="20.83203125" style="1" customWidth="1"/>
    <col min="12786" max="12786" width="21.33203125" style="1" customWidth="1"/>
    <col min="12787" max="12787" width="18.58203125" style="1" customWidth="1"/>
    <col min="12788" max="12788" width="12.58203125" style="1" customWidth="1"/>
    <col min="12789" max="12789" width="16.33203125" style="1" customWidth="1"/>
    <col min="12790" max="12790" width="19.33203125" style="1" bestFit="1" customWidth="1"/>
    <col min="12791" max="12791" width="22.08203125" style="1" customWidth="1"/>
    <col min="12792" max="12792" width="15.75" style="1"/>
    <col min="12793" max="12793" width="15.33203125" style="1" bestFit="1" customWidth="1"/>
    <col min="12794" max="12794" width="23.83203125" style="1" bestFit="1" customWidth="1"/>
    <col min="12795" max="13040" width="15.75" style="1"/>
    <col min="13041" max="13041" width="20.83203125" style="1" customWidth="1"/>
    <col min="13042" max="13042" width="21.33203125" style="1" customWidth="1"/>
    <col min="13043" max="13043" width="18.58203125" style="1" customWidth="1"/>
    <col min="13044" max="13044" width="12.58203125" style="1" customWidth="1"/>
    <col min="13045" max="13045" width="16.33203125" style="1" customWidth="1"/>
    <col min="13046" max="13046" width="19.33203125" style="1" bestFit="1" customWidth="1"/>
    <col min="13047" max="13047" width="22.08203125" style="1" customWidth="1"/>
    <col min="13048" max="13048" width="15.75" style="1"/>
    <col min="13049" max="13049" width="15.33203125" style="1" bestFit="1" customWidth="1"/>
    <col min="13050" max="13050" width="23.83203125" style="1" bestFit="1" customWidth="1"/>
    <col min="13051" max="13296" width="15.75" style="1"/>
    <col min="13297" max="13297" width="20.83203125" style="1" customWidth="1"/>
    <col min="13298" max="13298" width="21.33203125" style="1" customWidth="1"/>
    <col min="13299" max="13299" width="18.58203125" style="1" customWidth="1"/>
    <col min="13300" max="13300" width="12.58203125" style="1" customWidth="1"/>
    <col min="13301" max="13301" width="16.33203125" style="1" customWidth="1"/>
    <col min="13302" max="13302" width="19.33203125" style="1" bestFit="1" customWidth="1"/>
    <col min="13303" max="13303" width="22.08203125" style="1" customWidth="1"/>
    <col min="13304" max="13304" width="15.75" style="1"/>
    <col min="13305" max="13305" width="15.33203125" style="1" bestFit="1" customWidth="1"/>
    <col min="13306" max="13306" width="23.83203125" style="1" bestFit="1" customWidth="1"/>
    <col min="13307" max="13552" width="15.75" style="1"/>
    <col min="13553" max="13553" width="20.83203125" style="1" customWidth="1"/>
    <col min="13554" max="13554" width="21.33203125" style="1" customWidth="1"/>
    <col min="13555" max="13555" width="18.58203125" style="1" customWidth="1"/>
    <col min="13556" max="13556" width="12.58203125" style="1" customWidth="1"/>
    <col min="13557" max="13557" width="16.33203125" style="1" customWidth="1"/>
    <col min="13558" max="13558" width="19.33203125" style="1" bestFit="1" customWidth="1"/>
    <col min="13559" max="13559" width="22.08203125" style="1" customWidth="1"/>
    <col min="13560" max="13560" width="15.75" style="1"/>
    <col min="13561" max="13561" width="15.33203125" style="1" bestFit="1" customWidth="1"/>
    <col min="13562" max="13562" width="23.83203125" style="1" bestFit="1" customWidth="1"/>
    <col min="13563" max="13808" width="15.75" style="1"/>
    <col min="13809" max="13809" width="20.83203125" style="1" customWidth="1"/>
    <col min="13810" max="13810" width="21.33203125" style="1" customWidth="1"/>
    <col min="13811" max="13811" width="18.58203125" style="1" customWidth="1"/>
    <col min="13812" max="13812" width="12.58203125" style="1" customWidth="1"/>
    <col min="13813" max="13813" width="16.33203125" style="1" customWidth="1"/>
    <col min="13814" max="13814" width="19.33203125" style="1" bestFit="1" customWidth="1"/>
    <col min="13815" max="13815" width="22.08203125" style="1" customWidth="1"/>
    <col min="13816" max="13816" width="15.75" style="1"/>
    <col min="13817" max="13817" width="15.33203125" style="1" bestFit="1" customWidth="1"/>
    <col min="13818" max="13818" width="23.83203125" style="1" bestFit="1" customWidth="1"/>
    <col min="13819" max="14064" width="15.75" style="1"/>
    <col min="14065" max="14065" width="20.83203125" style="1" customWidth="1"/>
    <col min="14066" max="14066" width="21.33203125" style="1" customWidth="1"/>
    <col min="14067" max="14067" width="18.58203125" style="1" customWidth="1"/>
    <col min="14068" max="14068" width="12.58203125" style="1" customWidth="1"/>
    <col min="14069" max="14069" width="16.33203125" style="1" customWidth="1"/>
    <col min="14070" max="14070" width="19.33203125" style="1" bestFit="1" customWidth="1"/>
    <col min="14071" max="14071" width="22.08203125" style="1" customWidth="1"/>
    <col min="14072" max="14072" width="15.75" style="1"/>
    <col min="14073" max="14073" width="15.33203125" style="1" bestFit="1" customWidth="1"/>
    <col min="14074" max="14074" width="23.83203125" style="1" bestFit="1" customWidth="1"/>
    <col min="14075" max="14320" width="15.75" style="1"/>
    <col min="14321" max="14321" width="20.83203125" style="1" customWidth="1"/>
    <col min="14322" max="14322" width="21.33203125" style="1" customWidth="1"/>
    <col min="14323" max="14323" width="18.58203125" style="1" customWidth="1"/>
    <col min="14324" max="14324" width="12.58203125" style="1" customWidth="1"/>
    <col min="14325" max="14325" width="16.33203125" style="1" customWidth="1"/>
    <col min="14326" max="14326" width="19.33203125" style="1" bestFit="1" customWidth="1"/>
    <col min="14327" max="14327" width="22.08203125" style="1" customWidth="1"/>
    <col min="14328" max="14328" width="15.75" style="1"/>
    <col min="14329" max="14329" width="15.33203125" style="1" bestFit="1" customWidth="1"/>
    <col min="14330" max="14330" width="23.83203125" style="1" bestFit="1" customWidth="1"/>
    <col min="14331" max="14576" width="15.75" style="1"/>
    <col min="14577" max="14577" width="20.83203125" style="1" customWidth="1"/>
    <col min="14578" max="14578" width="21.33203125" style="1" customWidth="1"/>
    <col min="14579" max="14579" width="18.58203125" style="1" customWidth="1"/>
    <col min="14580" max="14580" width="12.58203125" style="1" customWidth="1"/>
    <col min="14581" max="14581" width="16.33203125" style="1" customWidth="1"/>
    <col min="14582" max="14582" width="19.33203125" style="1" bestFit="1" customWidth="1"/>
    <col min="14583" max="14583" width="22.08203125" style="1" customWidth="1"/>
    <col min="14584" max="14584" width="15.75" style="1"/>
    <col min="14585" max="14585" width="15.33203125" style="1" bestFit="1" customWidth="1"/>
    <col min="14586" max="14586" width="23.83203125" style="1" bestFit="1" customWidth="1"/>
    <col min="14587" max="14832" width="15.75" style="1"/>
    <col min="14833" max="14833" width="20.83203125" style="1" customWidth="1"/>
    <col min="14834" max="14834" width="21.33203125" style="1" customWidth="1"/>
    <col min="14835" max="14835" width="18.58203125" style="1" customWidth="1"/>
    <col min="14836" max="14836" width="12.58203125" style="1" customWidth="1"/>
    <col min="14837" max="14837" width="16.33203125" style="1" customWidth="1"/>
    <col min="14838" max="14838" width="19.33203125" style="1" bestFit="1" customWidth="1"/>
    <col min="14839" max="14839" width="22.08203125" style="1" customWidth="1"/>
    <col min="14840" max="14840" width="15.75" style="1"/>
    <col min="14841" max="14841" width="15.33203125" style="1" bestFit="1" customWidth="1"/>
    <col min="14842" max="14842" width="23.83203125" style="1" bestFit="1" customWidth="1"/>
    <col min="14843" max="15088" width="15.75" style="1"/>
    <col min="15089" max="15089" width="20.83203125" style="1" customWidth="1"/>
    <col min="15090" max="15090" width="21.33203125" style="1" customWidth="1"/>
    <col min="15091" max="15091" width="18.58203125" style="1" customWidth="1"/>
    <col min="15092" max="15092" width="12.58203125" style="1" customWidth="1"/>
    <col min="15093" max="15093" width="16.33203125" style="1" customWidth="1"/>
    <col min="15094" max="15094" width="19.33203125" style="1" bestFit="1" customWidth="1"/>
    <col min="15095" max="15095" width="22.08203125" style="1" customWidth="1"/>
    <col min="15096" max="15096" width="15.75" style="1"/>
    <col min="15097" max="15097" width="15.33203125" style="1" bestFit="1" customWidth="1"/>
    <col min="15098" max="15098" width="23.83203125" style="1" bestFit="1" customWidth="1"/>
    <col min="15099" max="15344" width="15.75" style="1"/>
    <col min="15345" max="15345" width="20.83203125" style="1" customWidth="1"/>
    <col min="15346" max="15346" width="21.33203125" style="1" customWidth="1"/>
    <col min="15347" max="15347" width="18.58203125" style="1" customWidth="1"/>
    <col min="15348" max="15348" width="12.58203125" style="1" customWidth="1"/>
    <col min="15349" max="15349" width="16.33203125" style="1" customWidth="1"/>
    <col min="15350" max="15350" width="19.33203125" style="1" bestFit="1" customWidth="1"/>
    <col min="15351" max="15351" width="22.08203125" style="1" customWidth="1"/>
    <col min="15352" max="15352" width="15.75" style="1"/>
    <col min="15353" max="15353" width="15.33203125" style="1" bestFit="1" customWidth="1"/>
    <col min="15354" max="15354" width="23.83203125" style="1" bestFit="1" customWidth="1"/>
    <col min="15355" max="15600" width="15.75" style="1"/>
    <col min="15601" max="15601" width="20.83203125" style="1" customWidth="1"/>
    <col min="15602" max="15602" width="21.33203125" style="1" customWidth="1"/>
    <col min="15603" max="15603" width="18.58203125" style="1" customWidth="1"/>
    <col min="15604" max="15604" width="12.58203125" style="1" customWidth="1"/>
    <col min="15605" max="15605" width="16.33203125" style="1" customWidth="1"/>
    <col min="15606" max="15606" width="19.33203125" style="1" bestFit="1" customWidth="1"/>
    <col min="15607" max="15607" width="22.08203125" style="1" customWidth="1"/>
    <col min="15608" max="15608" width="15.75" style="1"/>
    <col min="15609" max="15609" width="15.33203125" style="1" bestFit="1" customWidth="1"/>
    <col min="15610" max="15610" width="23.83203125" style="1" bestFit="1" customWidth="1"/>
    <col min="15611" max="15856" width="15.75" style="1"/>
    <col min="15857" max="15857" width="20.83203125" style="1" customWidth="1"/>
    <col min="15858" max="15858" width="21.33203125" style="1" customWidth="1"/>
    <col min="15859" max="15859" width="18.58203125" style="1" customWidth="1"/>
    <col min="15860" max="15860" width="12.58203125" style="1" customWidth="1"/>
    <col min="15861" max="15861" width="16.33203125" style="1" customWidth="1"/>
    <col min="15862" max="15862" width="19.33203125" style="1" bestFit="1" customWidth="1"/>
    <col min="15863" max="15863" width="22.08203125" style="1" customWidth="1"/>
    <col min="15864" max="15864" width="15.75" style="1"/>
    <col min="15865" max="15865" width="15.33203125" style="1" bestFit="1" customWidth="1"/>
    <col min="15866" max="15866" width="23.83203125" style="1" bestFit="1" customWidth="1"/>
    <col min="15867" max="16112" width="15.75" style="1"/>
    <col min="16113" max="16113" width="20.83203125" style="1" customWidth="1"/>
    <col min="16114" max="16114" width="21.33203125" style="1" customWidth="1"/>
    <col min="16115" max="16115" width="18.58203125" style="1" customWidth="1"/>
    <col min="16116" max="16116" width="12.58203125" style="1" customWidth="1"/>
    <col min="16117" max="16117" width="16.33203125" style="1" customWidth="1"/>
    <col min="16118" max="16118" width="19.33203125" style="1" bestFit="1" customWidth="1"/>
    <col min="16119" max="16119" width="22.08203125" style="1" customWidth="1"/>
    <col min="16120" max="16120" width="15.75" style="1"/>
    <col min="16121" max="16121" width="15.33203125" style="1" bestFit="1" customWidth="1"/>
    <col min="16122" max="16122" width="23.83203125" style="1" bestFit="1" customWidth="1"/>
    <col min="16123" max="16384" width="15.75" style="1"/>
  </cols>
  <sheetData>
    <row r="2" spans="1:8" ht="34" thickBot="1">
      <c r="E2" s="298" t="s">
        <v>414</v>
      </c>
      <c r="F2" s="298"/>
      <c r="G2" s="298"/>
    </row>
    <row r="3" spans="1:8" ht="29" thickBot="1">
      <c r="A3" s="159" t="s">
        <v>415</v>
      </c>
      <c r="B3" s="160"/>
      <c r="E3" s="44" t="s">
        <v>413</v>
      </c>
      <c r="F3" s="48">
        <v>195</v>
      </c>
      <c r="G3" s="17">
        <v>1400</v>
      </c>
      <c r="H3" s="95"/>
    </row>
    <row r="4" spans="1:8">
      <c r="A4" s="15" t="s">
        <v>2</v>
      </c>
      <c r="B4" s="17" t="s">
        <v>3</v>
      </c>
      <c r="E4" s="11"/>
      <c r="F4" s="4" t="s">
        <v>416</v>
      </c>
      <c r="G4" s="38" t="s">
        <v>417</v>
      </c>
    </row>
    <row r="5" spans="1:8">
      <c r="A5" s="98" t="s">
        <v>418</v>
      </c>
      <c r="B5" s="10">
        <v>20.092090909090906</v>
      </c>
      <c r="E5" s="11" t="s">
        <v>418</v>
      </c>
      <c r="F5" s="3">
        <v>20.092090909090906</v>
      </c>
      <c r="G5" s="10"/>
    </row>
    <row r="6" spans="1:8" ht="31">
      <c r="A6" s="14" t="s">
        <v>4</v>
      </c>
      <c r="B6" s="10">
        <v>36.4056</v>
      </c>
      <c r="E6" s="99" t="s">
        <v>419</v>
      </c>
      <c r="F6" s="100">
        <v>0.6</v>
      </c>
      <c r="G6" s="101">
        <v>0.4</v>
      </c>
      <c r="H6" s="95"/>
    </row>
    <row r="7" spans="1:8">
      <c r="A7" s="14" t="s">
        <v>420</v>
      </c>
      <c r="B7" s="10">
        <v>35.868897555866909</v>
      </c>
      <c r="E7" s="11" t="s">
        <v>421</v>
      </c>
      <c r="F7" s="35">
        <v>21.843360000000001</v>
      </c>
      <c r="G7" s="36">
        <v>14.562240000000001</v>
      </c>
    </row>
    <row r="8" spans="1:8" ht="31.5" thickBot="1">
      <c r="A8" s="7" t="s">
        <v>1</v>
      </c>
      <c r="B8" s="16">
        <v>92.366588464957815</v>
      </c>
      <c r="E8" s="99" t="s">
        <v>422</v>
      </c>
      <c r="F8" s="100">
        <v>0.4</v>
      </c>
      <c r="G8" s="101">
        <v>0.6</v>
      </c>
      <c r="H8" s="95"/>
    </row>
    <row r="9" spans="1:8">
      <c r="E9" s="11" t="s">
        <v>420</v>
      </c>
      <c r="F9" s="3">
        <v>14.347559022346765</v>
      </c>
      <c r="G9" s="10">
        <v>21.521338533520144</v>
      </c>
    </row>
    <row r="10" spans="1:8" ht="16" thickBot="1">
      <c r="A10" s="13"/>
      <c r="B10" s="18"/>
      <c r="E10" s="45" t="s">
        <v>423</v>
      </c>
      <c r="F10" s="46">
        <v>56.283009931437668</v>
      </c>
      <c r="G10" s="47">
        <v>36.083578533520146</v>
      </c>
      <c r="H10" s="95"/>
    </row>
    <row r="11" spans="1:8">
      <c r="A11" s="13"/>
      <c r="B11" s="18"/>
      <c r="E11" s="1"/>
    </row>
    <row r="12" spans="1:8">
      <c r="A12" s="1"/>
      <c r="B12" s="1"/>
      <c r="D12" s="1"/>
      <c r="E12" s="1"/>
      <c r="F12" s="1"/>
    </row>
    <row r="13" spans="1:8" ht="19" thickBot="1">
      <c r="A13" s="192" t="s">
        <v>424</v>
      </c>
      <c r="B13" s="1"/>
      <c r="D13" s="1"/>
      <c r="E13" s="1"/>
      <c r="F13" s="1"/>
    </row>
    <row r="14" spans="1:8">
      <c r="A14" s="188" t="s">
        <v>425</v>
      </c>
      <c r="B14" s="189"/>
      <c r="D14" s="1"/>
      <c r="E14" s="1"/>
      <c r="F14" s="1"/>
    </row>
    <row r="15" spans="1:8">
      <c r="A15" s="169" t="s">
        <v>251</v>
      </c>
      <c r="B15" s="182">
        <v>153</v>
      </c>
      <c r="D15" s="1"/>
      <c r="E15" s="1"/>
      <c r="F15" s="1"/>
    </row>
    <row r="16" spans="1:8" ht="31">
      <c r="A16" s="183" t="s">
        <v>426</v>
      </c>
      <c r="B16" s="184">
        <v>96000000</v>
      </c>
      <c r="D16" s="1"/>
      <c r="E16" s="1"/>
      <c r="F16" s="1"/>
    </row>
    <row r="17" spans="1:8">
      <c r="A17" s="169" t="s">
        <v>427</v>
      </c>
      <c r="B17" s="185">
        <v>627450.98039215687</v>
      </c>
      <c r="D17" s="1"/>
      <c r="E17" s="1"/>
      <c r="F17" s="1"/>
    </row>
    <row r="18" spans="1:8">
      <c r="A18" s="6" t="s">
        <v>428</v>
      </c>
      <c r="B18" s="190">
        <v>89635.854341736689</v>
      </c>
      <c r="D18" s="1"/>
      <c r="E18" s="1"/>
      <c r="F18" s="1"/>
    </row>
    <row r="19" spans="1:8" ht="31.5" thickBot="1">
      <c r="A19" s="186" t="s">
        <v>429</v>
      </c>
      <c r="B19" s="191">
        <v>0.52</v>
      </c>
      <c r="D19" s="1"/>
      <c r="E19" s="1"/>
      <c r="F19" s="1"/>
    </row>
    <row r="20" spans="1:8" ht="16" thickBot="1">
      <c r="A20" s="1"/>
      <c r="B20" s="1"/>
      <c r="D20" s="1"/>
      <c r="E20" s="1"/>
      <c r="F20" s="1"/>
    </row>
    <row r="21" spans="1:8">
      <c r="A21" s="180" t="s">
        <v>430</v>
      </c>
      <c r="B21" s="181"/>
      <c r="D21" s="1"/>
      <c r="E21" s="1"/>
      <c r="F21" s="1"/>
    </row>
    <row r="22" spans="1:8">
      <c r="A22" s="169" t="s">
        <v>251</v>
      </c>
      <c r="B22" s="182">
        <v>1500</v>
      </c>
      <c r="D22" s="1"/>
      <c r="E22" s="1"/>
      <c r="F22" s="1"/>
    </row>
    <row r="23" spans="1:8">
      <c r="A23" s="183"/>
      <c r="B23" s="184"/>
      <c r="D23" s="1"/>
      <c r="E23" s="1"/>
      <c r="F23" s="1"/>
    </row>
    <row r="24" spans="1:8">
      <c r="A24" s="169" t="s">
        <v>431</v>
      </c>
      <c r="B24" s="184">
        <v>2893.9077632590315</v>
      </c>
      <c r="D24" s="1"/>
      <c r="E24" s="1"/>
      <c r="F24" s="1"/>
    </row>
    <row r="25" spans="1:8" ht="31.5" thickBot="1">
      <c r="A25" s="186" t="s">
        <v>429</v>
      </c>
      <c r="B25" s="187">
        <v>0.18</v>
      </c>
      <c r="D25" s="1"/>
      <c r="E25" s="1"/>
      <c r="F25" s="1"/>
    </row>
    <row r="26" spans="1:8">
      <c r="A26" s="1"/>
      <c r="B26" s="1"/>
      <c r="D26" s="1"/>
      <c r="E26" s="1"/>
      <c r="F26" s="1"/>
    </row>
    <row r="27" spans="1:8">
      <c r="A27" s="1"/>
      <c r="B27" s="1"/>
      <c r="D27" s="1"/>
      <c r="E27" s="1"/>
      <c r="F27" s="1"/>
      <c r="H27" s="12"/>
    </row>
    <row r="28" spans="1:8">
      <c r="A28" s="1"/>
      <c r="B28" s="1"/>
      <c r="D28" s="1"/>
      <c r="E28" s="1"/>
      <c r="F28" s="1"/>
      <c r="H28" s="12"/>
    </row>
    <row r="29" spans="1:8">
      <c r="A29" s="1"/>
      <c r="B29" s="1"/>
      <c r="D29" s="1"/>
      <c r="E29" s="1"/>
      <c r="F29" s="1"/>
    </row>
    <row r="30" spans="1:8">
      <c r="A30" s="1"/>
      <c r="B30" s="1"/>
      <c r="D30" s="1"/>
      <c r="E30" s="1"/>
      <c r="F30" s="1"/>
    </row>
    <row r="31" spans="1:8">
      <c r="A31" s="1"/>
      <c r="B31" s="1"/>
      <c r="D31" s="1"/>
      <c r="E31" s="1"/>
      <c r="F31" s="1"/>
    </row>
    <row r="32" spans="1:8" ht="15.75" customHeight="1">
      <c r="A32" s="1"/>
      <c r="B32" s="1"/>
      <c r="D32" s="1"/>
      <c r="E32" s="1"/>
      <c r="F32" s="1"/>
    </row>
    <row r="33" spans="1:8">
      <c r="A33" s="1"/>
      <c r="B33" s="1"/>
      <c r="D33" s="1"/>
      <c r="E33" s="1"/>
      <c r="F33" s="1"/>
    </row>
    <row r="34" spans="1:8">
      <c r="A34" s="1"/>
      <c r="B34" s="1"/>
      <c r="D34" s="1"/>
      <c r="E34" s="1"/>
      <c r="F34" s="1"/>
    </row>
    <row r="35" spans="1:8">
      <c r="A35" s="1"/>
      <c r="B35" s="1"/>
      <c r="D35" s="1"/>
      <c r="E35" s="1"/>
      <c r="F35" s="1"/>
    </row>
    <row r="36" spans="1:8">
      <c r="A36" s="1"/>
      <c r="B36" s="1"/>
      <c r="D36" s="1"/>
      <c r="E36" s="1"/>
      <c r="F36" s="1"/>
    </row>
    <row r="37" spans="1:8">
      <c r="A37" s="1"/>
      <c r="B37" s="1"/>
      <c r="D37" s="1"/>
      <c r="E37" s="1"/>
      <c r="F37" s="1"/>
    </row>
    <row r="38" spans="1:8" ht="16.5" customHeight="1">
      <c r="A38" s="1"/>
      <c r="B38" s="1"/>
      <c r="D38" s="1"/>
      <c r="E38" s="1"/>
      <c r="F38" s="1"/>
    </row>
    <row r="39" spans="1:8">
      <c r="A39" s="1"/>
      <c r="B39" s="1"/>
      <c r="D39" s="1"/>
      <c r="E39" s="1"/>
      <c r="F39" s="1"/>
    </row>
    <row r="40" spans="1:8">
      <c r="A40" s="1"/>
      <c r="B40" s="1"/>
      <c r="D40" s="1"/>
      <c r="E40" s="1"/>
      <c r="F40" s="1"/>
    </row>
    <row r="41" spans="1:8">
      <c r="A41" s="1"/>
      <c r="B41" s="1"/>
      <c r="D41" s="1"/>
      <c r="E41" s="1"/>
      <c r="F41" s="1"/>
    </row>
    <row r="42" spans="1:8">
      <c r="A42" s="1"/>
      <c r="B42" s="1"/>
      <c r="D42" s="1"/>
      <c r="E42" s="1"/>
      <c r="F42" s="1"/>
    </row>
    <row r="43" spans="1:8">
      <c r="A43" s="1"/>
      <c r="B43" s="1"/>
      <c r="D43" s="1"/>
      <c r="E43" s="1"/>
      <c r="F43" s="1"/>
    </row>
    <row r="44" spans="1:8">
      <c r="A44" s="1"/>
      <c r="B44" s="1"/>
      <c r="D44" s="1"/>
      <c r="E44" s="1"/>
      <c r="F44" s="1"/>
      <c r="H44" s="19"/>
    </row>
    <row r="45" spans="1:8">
      <c r="A45" s="1"/>
      <c r="B45" s="1"/>
      <c r="D45" s="1"/>
      <c r="E45" s="1"/>
      <c r="F45" s="1"/>
      <c r="H45" s="19"/>
    </row>
    <row r="46" spans="1:8">
      <c r="A46" s="1"/>
      <c r="B46" s="1"/>
      <c r="D46" s="1"/>
      <c r="E46" s="1"/>
      <c r="F46" s="1"/>
    </row>
    <row r="47" spans="1:8">
      <c r="A47" s="1"/>
      <c r="B47" s="1"/>
      <c r="D47" s="1"/>
      <c r="E47" s="1"/>
      <c r="F47" s="1"/>
    </row>
    <row r="48" spans="1:8" ht="31.5" customHeight="1">
      <c r="A48" s="1"/>
      <c r="B48" s="1"/>
      <c r="D48" s="1"/>
      <c r="E48" s="1"/>
      <c r="F48" s="1"/>
    </row>
    <row r="49" s="1" customFormat="1"/>
    <row r="50" s="1" customFormat="1"/>
    <row r="51" s="1" customFormat="1"/>
    <row r="52" s="1" customFormat="1"/>
    <row r="53" s="1" customFormat="1"/>
    <row r="54" s="1" customFormat="1"/>
    <row r="55" s="1" customFormat="1"/>
    <row r="56" s="1" customFormat="1" ht="73.5" customHeight="1"/>
  </sheetData>
  <mergeCells count="1">
    <mergeCell ref="E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2C2B2-4503-4AD6-897B-CF9799510796}">
  <sheetPr>
    <tabColor theme="0" tint="-0.34998626667073579"/>
  </sheetPr>
  <dimension ref="A1:AN56"/>
  <sheetViews>
    <sheetView showGridLines="0" rightToLeft="1" topLeftCell="C1" zoomScale="55" zoomScaleNormal="55" workbookViewId="0">
      <selection activeCell="O9" sqref="O9"/>
    </sheetView>
  </sheetViews>
  <sheetFormatPr defaultColWidth="15.75" defaultRowHeight="15.5"/>
  <cols>
    <col min="1" max="1" width="45.33203125" style="9" bestFit="1" customWidth="1"/>
    <col min="2" max="2" width="20.33203125" style="5" bestFit="1" customWidth="1"/>
    <col min="3" max="3" width="21" style="1" bestFit="1" customWidth="1"/>
    <col min="4" max="4" width="23.75" style="5" bestFit="1" customWidth="1"/>
    <col min="5" max="5" width="21" style="5" bestFit="1" customWidth="1"/>
    <col min="6" max="6" width="30.33203125" style="1" bestFit="1" customWidth="1"/>
    <col min="7" max="7" width="6.5" style="1" bestFit="1" customWidth="1"/>
    <col min="8" max="8" width="14.5" style="1" customWidth="1"/>
    <col min="9" max="9" width="12.25" style="1" customWidth="1"/>
    <col min="10" max="10" width="7" style="1" customWidth="1"/>
    <col min="11" max="11" width="15.75" style="1" customWidth="1"/>
    <col min="12" max="12" width="40.58203125" style="1" bestFit="1" customWidth="1"/>
    <col min="13" max="13" width="10.58203125" style="1" bestFit="1" customWidth="1"/>
    <col min="14" max="14" width="28.25" style="1" bestFit="1" customWidth="1"/>
    <col min="15" max="20" width="15.75" style="1"/>
    <col min="21" max="21" width="21.08203125" style="1" bestFit="1" customWidth="1"/>
    <col min="22" max="34" width="15.75" style="1"/>
    <col min="35" max="35" width="16.25" style="1" bestFit="1" customWidth="1"/>
    <col min="36" max="36" width="16.5" style="1" bestFit="1" customWidth="1"/>
    <col min="37" max="37" width="15.58203125" style="1" bestFit="1" customWidth="1"/>
    <col min="38" max="39" width="16.58203125" style="1" bestFit="1" customWidth="1"/>
    <col min="40" max="40" width="15.83203125" style="1" bestFit="1" customWidth="1"/>
    <col min="41" max="226" width="15.75" style="1"/>
    <col min="227" max="227" width="20.83203125" style="1" customWidth="1"/>
    <col min="228" max="228" width="21.33203125" style="1" customWidth="1"/>
    <col min="229" max="229" width="18.58203125" style="1" customWidth="1"/>
    <col min="230" max="230" width="12.58203125" style="1" customWidth="1"/>
    <col min="231" max="231" width="16.33203125" style="1" customWidth="1"/>
    <col min="232" max="232" width="19.33203125" style="1" bestFit="1" customWidth="1"/>
    <col min="233" max="233" width="22.08203125" style="1" customWidth="1"/>
    <col min="234" max="234" width="15.75" style="1"/>
    <col min="235" max="235" width="15.33203125" style="1" bestFit="1" customWidth="1"/>
    <col min="236" max="236" width="23.83203125" style="1" bestFit="1" customWidth="1"/>
    <col min="237" max="482" width="15.75" style="1"/>
    <col min="483" max="483" width="20.83203125" style="1" customWidth="1"/>
    <col min="484" max="484" width="21.33203125" style="1" customWidth="1"/>
    <col min="485" max="485" width="18.58203125" style="1" customWidth="1"/>
    <col min="486" max="486" width="12.58203125" style="1" customWidth="1"/>
    <col min="487" max="487" width="16.33203125" style="1" customWidth="1"/>
    <col min="488" max="488" width="19.33203125" style="1" bestFit="1" customWidth="1"/>
    <col min="489" max="489" width="22.08203125" style="1" customWidth="1"/>
    <col min="490" max="490" width="15.75" style="1"/>
    <col min="491" max="491" width="15.33203125" style="1" bestFit="1" customWidth="1"/>
    <col min="492" max="492" width="23.83203125" style="1" bestFit="1" customWidth="1"/>
    <col min="493" max="738" width="15.75" style="1"/>
    <col min="739" max="739" width="20.83203125" style="1" customWidth="1"/>
    <col min="740" max="740" width="21.33203125" style="1" customWidth="1"/>
    <col min="741" max="741" width="18.58203125" style="1" customWidth="1"/>
    <col min="742" max="742" width="12.58203125" style="1" customWidth="1"/>
    <col min="743" max="743" width="16.33203125" style="1" customWidth="1"/>
    <col min="744" max="744" width="19.33203125" style="1" bestFit="1" customWidth="1"/>
    <col min="745" max="745" width="22.08203125" style="1" customWidth="1"/>
    <col min="746" max="746" width="15.75" style="1"/>
    <col min="747" max="747" width="15.33203125" style="1" bestFit="1" customWidth="1"/>
    <col min="748" max="748" width="23.83203125" style="1" bestFit="1" customWidth="1"/>
    <col min="749" max="994" width="15.75" style="1"/>
    <col min="995" max="995" width="20.83203125" style="1" customWidth="1"/>
    <col min="996" max="996" width="21.33203125" style="1" customWidth="1"/>
    <col min="997" max="997" width="18.58203125" style="1" customWidth="1"/>
    <col min="998" max="998" width="12.58203125" style="1" customWidth="1"/>
    <col min="999" max="999" width="16.33203125" style="1" customWidth="1"/>
    <col min="1000" max="1000" width="19.33203125" style="1" bestFit="1" customWidth="1"/>
    <col min="1001" max="1001" width="22.08203125" style="1" customWidth="1"/>
    <col min="1002" max="1002" width="15.75" style="1"/>
    <col min="1003" max="1003" width="15.33203125" style="1" bestFit="1" customWidth="1"/>
    <col min="1004" max="1004" width="23.83203125" style="1" bestFit="1" customWidth="1"/>
    <col min="1005" max="1250" width="15.75" style="1"/>
    <col min="1251" max="1251" width="20.83203125" style="1" customWidth="1"/>
    <col min="1252" max="1252" width="21.33203125" style="1" customWidth="1"/>
    <col min="1253" max="1253" width="18.58203125" style="1" customWidth="1"/>
    <col min="1254" max="1254" width="12.58203125" style="1" customWidth="1"/>
    <col min="1255" max="1255" width="16.33203125" style="1" customWidth="1"/>
    <col min="1256" max="1256" width="19.33203125" style="1" bestFit="1" customWidth="1"/>
    <col min="1257" max="1257" width="22.08203125" style="1" customWidth="1"/>
    <col min="1258" max="1258" width="15.75" style="1"/>
    <col min="1259" max="1259" width="15.33203125" style="1" bestFit="1" customWidth="1"/>
    <col min="1260" max="1260" width="23.83203125" style="1" bestFit="1" customWidth="1"/>
    <col min="1261" max="1506" width="15.75" style="1"/>
    <col min="1507" max="1507" width="20.83203125" style="1" customWidth="1"/>
    <col min="1508" max="1508" width="21.33203125" style="1" customWidth="1"/>
    <col min="1509" max="1509" width="18.58203125" style="1" customWidth="1"/>
    <col min="1510" max="1510" width="12.58203125" style="1" customWidth="1"/>
    <col min="1511" max="1511" width="16.33203125" style="1" customWidth="1"/>
    <col min="1512" max="1512" width="19.33203125" style="1" bestFit="1" customWidth="1"/>
    <col min="1513" max="1513" width="22.08203125" style="1" customWidth="1"/>
    <col min="1514" max="1514" width="15.75" style="1"/>
    <col min="1515" max="1515" width="15.33203125" style="1" bestFit="1" customWidth="1"/>
    <col min="1516" max="1516" width="23.83203125" style="1" bestFit="1" customWidth="1"/>
    <col min="1517" max="1762" width="15.75" style="1"/>
    <col min="1763" max="1763" width="20.83203125" style="1" customWidth="1"/>
    <col min="1764" max="1764" width="21.33203125" style="1" customWidth="1"/>
    <col min="1765" max="1765" width="18.58203125" style="1" customWidth="1"/>
    <col min="1766" max="1766" width="12.58203125" style="1" customWidth="1"/>
    <col min="1767" max="1767" width="16.33203125" style="1" customWidth="1"/>
    <col min="1768" max="1768" width="19.33203125" style="1" bestFit="1" customWidth="1"/>
    <col min="1769" max="1769" width="22.08203125" style="1" customWidth="1"/>
    <col min="1770" max="1770" width="15.75" style="1"/>
    <col min="1771" max="1771" width="15.33203125" style="1" bestFit="1" customWidth="1"/>
    <col min="1772" max="1772" width="23.83203125" style="1" bestFit="1" customWidth="1"/>
    <col min="1773" max="2018" width="15.75" style="1"/>
    <col min="2019" max="2019" width="20.83203125" style="1" customWidth="1"/>
    <col min="2020" max="2020" width="21.33203125" style="1" customWidth="1"/>
    <col min="2021" max="2021" width="18.58203125" style="1" customWidth="1"/>
    <col min="2022" max="2022" width="12.58203125" style="1" customWidth="1"/>
    <col min="2023" max="2023" width="16.33203125" style="1" customWidth="1"/>
    <col min="2024" max="2024" width="19.33203125" style="1" bestFit="1" customWidth="1"/>
    <col min="2025" max="2025" width="22.08203125" style="1" customWidth="1"/>
    <col min="2026" max="2026" width="15.75" style="1"/>
    <col min="2027" max="2027" width="15.33203125" style="1" bestFit="1" customWidth="1"/>
    <col min="2028" max="2028" width="23.83203125" style="1" bestFit="1" customWidth="1"/>
    <col min="2029" max="2274" width="15.75" style="1"/>
    <col min="2275" max="2275" width="20.83203125" style="1" customWidth="1"/>
    <col min="2276" max="2276" width="21.33203125" style="1" customWidth="1"/>
    <col min="2277" max="2277" width="18.58203125" style="1" customWidth="1"/>
    <col min="2278" max="2278" width="12.58203125" style="1" customWidth="1"/>
    <col min="2279" max="2279" width="16.33203125" style="1" customWidth="1"/>
    <col min="2280" max="2280" width="19.33203125" style="1" bestFit="1" customWidth="1"/>
    <col min="2281" max="2281" width="22.08203125" style="1" customWidth="1"/>
    <col min="2282" max="2282" width="15.75" style="1"/>
    <col min="2283" max="2283" width="15.33203125" style="1" bestFit="1" customWidth="1"/>
    <col min="2284" max="2284" width="23.83203125" style="1" bestFit="1" customWidth="1"/>
    <col min="2285" max="2530" width="15.75" style="1"/>
    <col min="2531" max="2531" width="20.83203125" style="1" customWidth="1"/>
    <col min="2532" max="2532" width="21.33203125" style="1" customWidth="1"/>
    <col min="2533" max="2533" width="18.58203125" style="1" customWidth="1"/>
    <col min="2534" max="2534" width="12.58203125" style="1" customWidth="1"/>
    <col min="2535" max="2535" width="16.33203125" style="1" customWidth="1"/>
    <col min="2536" max="2536" width="19.33203125" style="1" bestFit="1" customWidth="1"/>
    <col min="2537" max="2537" width="22.08203125" style="1" customWidth="1"/>
    <col min="2538" max="2538" width="15.75" style="1"/>
    <col min="2539" max="2539" width="15.33203125" style="1" bestFit="1" customWidth="1"/>
    <col min="2540" max="2540" width="23.83203125" style="1" bestFit="1" customWidth="1"/>
    <col min="2541" max="2786" width="15.75" style="1"/>
    <col min="2787" max="2787" width="20.83203125" style="1" customWidth="1"/>
    <col min="2788" max="2788" width="21.33203125" style="1" customWidth="1"/>
    <col min="2789" max="2789" width="18.58203125" style="1" customWidth="1"/>
    <col min="2790" max="2790" width="12.58203125" style="1" customWidth="1"/>
    <col min="2791" max="2791" width="16.33203125" style="1" customWidth="1"/>
    <col min="2792" max="2792" width="19.33203125" style="1" bestFit="1" customWidth="1"/>
    <col min="2793" max="2793" width="22.08203125" style="1" customWidth="1"/>
    <col min="2794" max="2794" width="15.75" style="1"/>
    <col min="2795" max="2795" width="15.33203125" style="1" bestFit="1" customWidth="1"/>
    <col min="2796" max="2796" width="23.83203125" style="1" bestFit="1" customWidth="1"/>
    <col min="2797" max="3042" width="15.75" style="1"/>
    <col min="3043" max="3043" width="20.83203125" style="1" customWidth="1"/>
    <col min="3044" max="3044" width="21.33203125" style="1" customWidth="1"/>
    <col min="3045" max="3045" width="18.58203125" style="1" customWidth="1"/>
    <col min="3046" max="3046" width="12.58203125" style="1" customWidth="1"/>
    <col min="3047" max="3047" width="16.33203125" style="1" customWidth="1"/>
    <col min="3048" max="3048" width="19.33203125" style="1" bestFit="1" customWidth="1"/>
    <col min="3049" max="3049" width="22.08203125" style="1" customWidth="1"/>
    <col min="3050" max="3050" width="15.75" style="1"/>
    <col min="3051" max="3051" width="15.33203125" style="1" bestFit="1" customWidth="1"/>
    <col min="3052" max="3052" width="23.83203125" style="1" bestFit="1" customWidth="1"/>
    <col min="3053" max="3298" width="15.75" style="1"/>
    <col min="3299" max="3299" width="20.83203125" style="1" customWidth="1"/>
    <col min="3300" max="3300" width="21.33203125" style="1" customWidth="1"/>
    <col min="3301" max="3301" width="18.58203125" style="1" customWidth="1"/>
    <col min="3302" max="3302" width="12.58203125" style="1" customWidth="1"/>
    <col min="3303" max="3303" width="16.33203125" style="1" customWidth="1"/>
    <col min="3304" max="3304" width="19.33203125" style="1" bestFit="1" customWidth="1"/>
    <col min="3305" max="3305" width="22.08203125" style="1" customWidth="1"/>
    <col min="3306" max="3306" width="15.75" style="1"/>
    <col min="3307" max="3307" width="15.33203125" style="1" bestFit="1" customWidth="1"/>
    <col min="3308" max="3308" width="23.83203125" style="1" bestFit="1" customWidth="1"/>
    <col min="3309" max="3554" width="15.75" style="1"/>
    <col min="3555" max="3555" width="20.83203125" style="1" customWidth="1"/>
    <col min="3556" max="3556" width="21.33203125" style="1" customWidth="1"/>
    <col min="3557" max="3557" width="18.58203125" style="1" customWidth="1"/>
    <col min="3558" max="3558" width="12.58203125" style="1" customWidth="1"/>
    <col min="3559" max="3559" width="16.33203125" style="1" customWidth="1"/>
    <col min="3560" max="3560" width="19.33203125" style="1" bestFit="1" customWidth="1"/>
    <col min="3561" max="3561" width="22.08203125" style="1" customWidth="1"/>
    <col min="3562" max="3562" width="15.75" style="1"/>
    <col min="3563" max="3563" width="15.33203125" style="1" bestFit="1" customWidth="1"/>
    <col min="3564" max="3564" width="23.83203125" style="1" bestFit="1" customWidth="1"/>
    <col min="3565" max="3810" width="15.75" style="1"/>
    <col min="3811" max="3811" width="20.83203125" style="1" customWidth="1"/>
    <col min="3812" max="3812" width="21.33203125" style="1" customWidth="1"/>
    <col min="3813" max="3813" width="18.58203125" style="1" customWidth="1"/>
    <col min="3814" max="3814" width="12.58203125" style="1" customWidth="1"/>
    <col min="3815" max="3815" width="16.33203125" style="1" customWidth="1"/>
    <col min="3816" max="3816" width="19.33203125" style="1" bestFit="1" customWidth="1"/>
    <col min="3817" max="3817" width="22.08203125" style="1" customWidth="1"/>
    <col min="3818" max="3818" width="15.75" style="1"/>
    <col min="3819" max="3819" width="15.33203125" style="1" bestFit="1" customWidth="1"/>
    <col min="3820" max="3820" width="23.83203125" style="1" bestFit="1" customWidth="1"/>
    <col min="3821" max="4066" width="15.75" style="1"/>
    <col min="4067" max="4067" width="20.83203125" style="1" customWidth="1"/>
    <col min="4068" max="4068" width="21.33203125" style="1" customWidth="1"/>
    <col min="4069" max="4069" width="18.58203125" style="1" customWidth="1"/>
    <col min="4070" max="4070" width="12.58203125" style="1" customWidth="1"/>
    <col min="4071" max="4071" width="16.33203125" style="1" customWidth="1"/>
    <col min="4072" max="4072" width="19.33203125" style="1" bestFit="1" customWidth="1"/>
    <col min="4073" max="4073" width="22.08203125" style="1" customWidth="1"/>
    <col min="4074" max="4074" width="15.75" style="1"/>
    <col min="4075" max="4075" width="15.33203125" style="1" bestFit="1" customWidth="1"/>
    <col min="4076" max="4076" width="23.83203125" style="1" bestFit="1" customWidth="1"/>
    <col min="4077" max="4322" width="15.75" style="1"/>
    <col min="4323" max="4323" width="20.83203125" style="1" customWidth="1"/>
    <col min="4324" max="4324" width="21.33203125" style="1" customWidth="1"/>
    <col min="4325" max="4325" width="18.58203125" style="1" customWidth="1"/>
    <col min="4326" max="4326" width="12.58203125" style="1" customWidth="1"/>
    <col min="4327" max="4327" width="16.33203125" style="1" customWidth="1"/>
    <col min="4328" max="4328" width="19.33203125" style="1" bestFit="1" customWidth="1"/>
    <col min="4329" max="4329" width="22.08203125" style="1" customWidth="1"/>
    <col min="4330" max="4330" width="15.75" style="1"/>
    <col min="4331" max="4331" width="15.33203125" style="1" bestFit="1" customWidth="1"/>
    <col min="4332" max="4332" width="23.83203125" style="1" bestFit="1" customWidth="1"/>
    <col min="4333" max="4578" width="15.75" style="1"/>
    <col min="4579" max="4579" width="20.83203125" style="1" customWidth="1"/>
    <col min="4580" max="4580" width="21.33203125" style="1" customWidth="1"/>
    <col min="4581" max="4581" width="18.58203125" style="1" customWidth="1"/>
    <col min="4582" max="4582" width="12.58203125" style="1" customWidth="1"/>
    <col min="4583" max="4583" width="16.33203125" style="1" customWidth="1"/>
    <col min="4584" max="4584" width="19.33203125" style="1" bestFit="1" customWidth="1"/>
    <col min="4585" max="4585" width="22.08203125" style="1" customWidth="1"/>
    <col min="4586" max="4586" width="15.75" style="1"/>
    <col min="4587" max="4587" width="15.33203125" style="1" bestFit="1" customWidth="1"/>
    <col min="4588" max="4588" width="23.83203125" style="1" bestFit="1" customWidth="1"/>
    <col min="4589" max="4834" width="15.75" style="1"/>
    <col min="4835" max="4835" width="20.83203125" style="1" customWidth="1"/>
    <col min="4836" max="4836" width="21.33203125" style="1" customWidth="1"/>
    <col min="4837" max="4837" width="18.58203125" style="1" customWidth="1"/>
    <col min="4838" max="4838" width="12.58203125" style="1" customWidth="1"/>
    <col min="4839" max="4839" width="16.33203125" style="1" customWidth="1"/>
    <col min="4840" max="4840" width="19.33203125" style="1" bestFit="1" customWidth="1"/>
    <col min="4841" max="4841" width="22.08203125" style="1" customWidth="1"/>
    <col min="4842" max="4842" width="15.75" style="1"/>
    <col min="4843" max="4843" width="15.33203125" style="1" bestFit="1" customWidth="1"/>
    <col min="4844" max="4844" width="23.83203125" style="1" bestFit="1" customWidth="1"/>
    <col min="4845" max="5090" width="15.75" style="1"/>
    <col min="5091" max="5091" width="20.83203125" style="1" customWidth="1"/>
    <col min="5092" max="5092" width="21.33203125" style="1" customWidth="1"/>
    <col min="5093" max="5093" width="18.58203125" style="1" customWidth="1"/>
    <col min="5094" max="5094" width="12.58203125" style="1" customWidth="1"/>
    <col min="5095" max="5095" width="16.33203125" style="1" customWidth="1"/>
    <col min="5096" max="5096" width="19.33203125" style="1" bestFit="1" customWidth="1"/>
    <col min="5097" max="5097" width="22.08203125" style="1" customWidth="1"/>
    <col min="5098" max="5098" width="15.75" style="1"/>
    <col min="5099" max="5099" width="15.33203125" style="1" bestFit="1" customWidth="1"/>
    <col min="5100" max="5100" width="23.83203125" style="1" bestFit="1" customWidth="1"/>
    <col min="5101" max="5346" width="15.75" style="1"/>
    <col min="5347" max="5347" width="20.83203125" style="1" customWidth="1"/>
    <col min="5348" max="5348" width="21.33203125" style="1" customWidth="1"/>
    <col min="5349" max="5349" width="18.58203125" style="1" customWidth="1"/>
    <col min="5350" max="5350" width="12.58203125" style="1" customWidth="1"/>
    <col min="5351" max="5351" width="16.33203125" style="1" customWidth="1"/>
    <col min="5352" max="5352" width="19.33203125" style="1" bestFit="1" customWidth="1"/>
    <col min="5353" max="5353" width="22.08203125" style="1" customWidth="1"/>
    <col min="5354" max="5354" width="15.75" style="1"/>
    <col min="5355" max="5355" width="15.33203125" style="1" bestFit="1" customWidth="1"/>
    <col min="5356" max="5356" width="23.83203125" style="1" bestFit="1" customWidth="1"/>
    <col min="5357" max="5602" width="15.75" style="1"/>
    <col min="5603" max="5603" width="20.83203125" style="1" customWidth="1"/>
    <col min="5604" max="5604" width="21.33203125" style="1" customWidth="1"/>
    <col min="5605" max="5605" width="18.58203125" style="1" customWidth="1"/>
    <col min="5606" max="5606" width="12.58203125" style="1" customWidth="1"/>
    <col min="5607" max="5607" width="16.33203125" style="1" customWidth="1"/>
    <col min="5608" max="5608" width="19.33203125" style="1" bestFit="1" customWidth="1"/>
    <col min="5609" max="5609" width="22.08203125" style="1" customWidth="1"/>
    <col min="5610" max="5610" width="15.75" style="1"/>
    <col min="5611" max="5611" width="15.33203125" style="1" bestFit="1" customWidth="1"/>
    <col min="5612" max="5612" width="23.83203125" style="1" bestFit="1" customWidth="1"/>
    <col min="5613" max="5858" width="15.75" style="1"/>
    <col min="5859" max="5859" width="20.83203125" style="1" customWidth="1"/>
    <col min="5860" max="5860" width="21.33203125" style="1" customWidth="1"/>
    <col min="5861" max="5861" width="18.58203125" style="1" customWidth="1"/>
    <col min="5862" max="5862" width="12.58203125" style="1" customWidth="1"/>
    <col min="5863" max="5863" width="16.33203125" style="1" customWidth="1"/>
    <col min="5864" max="5864" width="19.33203125" style="1" bestFit="1" customWidth="1"/>
    <col min="5865" max="5865" width="22.08203125" style="1" customWidth="1"/>
    <col min="5866" max="5866" width="15.75" style="1"/>
    <col min="5867" max="5867" width="15.33203125" style="1" bestFit="1" customWidth="1"/>
    <col min="5868" max="5868" width="23.83203125" style="1" bestFit="1" customWidth="1"/>
    <col min="5869" max="6114" width="15.75" style="1"/>
    <col min="6115" max="6115" width="20.83203125" style="1" customWidth="1"/>
    <col min="6116" max="6116" width="21.33203125" style="1" customWidth="1"/>
    <col min="6117" max="6117" width="18.58203125" style="1" customWidth="1"/>
    <col min="6118" max="6118" width="12.58203125" style="1" customWidth="1"/>
    <col min="6119" max="6119" width="16.33203125" style="1" customWidth="1"/>
    <col min="6120" max="6120" width="19.33203125" style="1" bestFit="1" customWidth="1"/>
    <col min="6121" max="6121" width="22.08203125" style="1" customWidth="1"/>
    <col min="6122" max="6122" width="15.75" style="1"/>
    <col min="6123" max="6123" width="15.33203125" style="1" bestFit="1" customWidth="1"/>
    <col min="6124" max="6124" width="23.83203125" style="1" bestFit="1" customWidth="1"/>
    <col min="6125" max="6370" width="15.75" style="1"/>
    <col min="6371" max="6371" width="20.83203125" style="1" customWidth="1"/>
    <col min="6372" max="6372" width="21.33203125" style="1" customWidth="1"/>
    <col min="6373" max="6373" width="18.58203125" style="1" customWidth="1"/>
    <col min="6374" max="6374" width="12.58203125" style="1" customWidth="1"/>
    <col min="6375" max="6375" width="16.33203125" style="1" customWidth="1"/>
    <col min="6376" max="6376" width="19.33203125" style="1" bestFit="1" customWidth="1"/>
    <col min="6377" max="6377" width="22.08203125" style="1" customWidth="1"/>
    <col min="6378" max="6378" width="15.75" style="1"/>
    <col min="6379" max="6379" width="15.33203125" style="1" bestFit="1" customWidth="1"/>
    <col min="6380" max="6380" width="23.83203125" style="1" bestFit="1" customWidth="1"/>
    <col min="6381" max="6626" width="15.75" style="1"/>
    <col min="6627" max="6627" width="20.83203125" style="1" customWidth="1"/>
    <col min="6628" max="6628" width="21.33203125" style="1" customWidth="1"/>
    <col min="6629" max="6629" width="18.58203125" style="1" customWidth="1"/>
    <col min="6630" max="6630" width="12.58203125" style="1" customWidth="1"/>
    <col min="6631" max="6631" width="16.33203125" style="1" customWidth="1"/>
    <col min="6632" max="6632" width="19.33203125" style="1" bestFit="1" customWidth="1"/>
    <col min="6633" max="6633" width="22.08203125" style="1" customWidth="1"/>
    <col min="6634" max="6634" width="15.75" style="1"/>
    <col min="6635" max="6635" width="15.33203125" style="1" bestFit="1" customWidth="1"/>
    <col min="6636" max="6636" width="23.83203125" style="1" bestFit="1" customWidth="1"/>
    <col min="6637" max="6882" width="15.75" style="1"/>
    <col min="6883" max="6883" width="20.83203125" style="1" customWidth="1"/>
    <col min="6884" max="6884" width="21.33203125" style="1" customWidth="1"/>
    <col min="6885" max="6885" width="18.58203125" style="1" customWidth="1"/>
    <col min="6886" max="6886" width="12.58203125" style="1" customWidth="1"/>
    <col min="6887" max="6887" width="16.33203125" style="1" customWidth="1"/>
    <col min="6888" max="6888" width="19.33203125" style="1" bestFit="1" customWidth="1"/>
    <col min="6889" max="6889" width="22.08203125" style="1" customWidth="1"/>
    <col min="6890" max="6890" width="15.75" style="1"/>
    <col min="6891" max="6891" width="15.33203125" style="1" bestFit="1" customWidth="1"/>
    <col min="6892" max="6892" width="23.83203125" style="1" bestFit="1" customWidth="1"/>
    <col min="6893" max="7138" width="15.75" style="1"/>
    <col min="7139" max="7139" width="20.83203125" style="1" customWidth="1"/>
    <col min="7140" max="7140" width="21.33203125" style="1" customWidth="1"/>
    <col min="7141" max="7141" width="18.58203125" style="1" customWidth="1"/>
    <col min="7142" max="7142" width="12.58203125" style="1" customWidth="1"/>
    <col min="7143" max="7143" width="16.33203125" style="1" customWidth="1"/>
    <col min="7144" max="7144" width="19.33203125" style="1" bestFit="1" customWidth="1"/>
    <col min="7145" max="7145" width="22.08203125" style="1" customWidth="1"/>
    <col min="7146" max="7146" width="15.75" style="1"/>
    <col min="7147" max="7147" width="15.33203125" style="1" bestFit="1" customWidth="1"/>
    <col min="7148" max="7148" width="23.83203125" style="1" bestFit="1" customWidth="1"/>
    <col min="7149" max="7394" width="15.75" style="1"/>
    <col min="7395" max="7395" width="20.83203125" style="1" customWidth="1"/>
    <col min="7396" max="7396" width="21.33203125" style="1" customWidth="1"/>
    <col min="7397" max="7397" width="18.58203125" style="1" customWidth="1"/>
    <col min="7398" max="7398" width="12.58203125" style="1" customWidth="1"/>
    <col min="7399" max="7399" width="16.33203125" style="1" customWidth="1"/>
    <col min="7400" max="7400" width="19.33203125" style="1" bestFit="1" customWidth="1"/>
    <col min="7401" max="7401" width="22.08203125" style="1" customWidth="1"/>
    <col min="7402" max="7402" width="15.75" style="1"/>
    <col min="7403" max="7403" width="15.33203125" style="1" bestFit="1" customWidth="1"/>
    <col min="7404" max="7404" width="23.83203125" style="1" bestFit="1" customWidth="1"/>
    <col min="7405" max="7650" width="15.75" style="1"/>
    <col min="7651" max="7651" width="20.83203125" style="1" customWidth="1"/>
    <col min="7652" max="7652" width="21.33203125" style="1" customWidth="1"/>
    <col min="7653" max="7653" width="18.58203125" style="1" customWidth="1"/>
    <col min="7654" max="7654" width="12.58203125" style="1" customWidth="1"/>
    <col min="7655" max="7655" width="16.33203125" style="1" customWidth="1"/>
    <col min="7656" max="7656" width="19.33203125" style="1" bestFit="1" customWidth="1"/>
    <col min="7657" max="7657" width="22.08203125" style="1" customWidth="1"/>
    <col min="7658" max="7658" width="15.75" style="1"/>
    <col min="7659" max="7659" width="15.33203125" style="1" bestFit="1" customWidth="1"/>
    <col min="7660" max="7660" width="23.83203125" style="1" bestFit="1" customWidth="1"/>
    <col min="7661" max="7906" width="15.75" style="1"/>
    <col min="7907" max="7907" width="20.83203125" style="1" customWidth="1"/>
    <col min="7908" max="7908" width="21.33203125" style="1" customWidth="1"/>
    <col min="7909" max="7909" width="18.58203125" style="1" customWidth="1"/>
    <col min="7910" max="7910" width="12.58203125" style="1" customWidth="1"/>
    <col min="7911" max="7911" width="16.33203125" style="1" customWidth="1"/>
    <col min="7912" max="7912" width="19.33203125" style="1" bestFit="1" customWidth="1"/>
    <col min="7913" max="7913" width="22.08203125" style="1" customWidth="1"/>
    <col min="7914" max="7914" width="15.75" style="1"/>
    <col min="7915" max="7915" width="15.33203125" style="1" bestFit="1" customWidth="1"/>
    <col min="7916" max="7916" width="23.83203125" style="1" bestFit="1" customWidth="1"/>
    <col min="7917" max="8162" width="15.75" style="1"/>
    <col min="8163" max="8163" width="20.83203125" style="1" customWidth="1"/>
    <col min="8164" max="8164" width="21.33203125" style="1" customWidth="1"/>
    <col min="8165" max="8165" width="18.58203125" style="1" customWidth="1"/>
    <col min="8166" max="8166" width="12.58203125" style="1" customWidth="1"/>
    <col min="8167" max="8167" width="16.33203125" style="1" customWidth="1"/>
    <col min="8168" max="8168" width="19.33203125" style="1" bestFit="1" customWidth="1"/>
    <col min="8169" max="8169" width="22.08203125" style="1" customWidth="1"/>
    <col min="8170" max="8170" width="15.75" style="1"/>
    <col min="8171" max="8171" width="15.33203125" style="1" bestFit="1" customWidth="1"/>
    <col min="8172" max="8172" width="23.83203125" style="1" bestFit="1" customWidth="1"/>
    <col min="8173" max="8418" width="15.75" style="1"/>
    <col min="8419" max="8419" width="20.83203125" style="1" customWidth="1"/>
    <col min="8420" max="8420" width="21.33203125" style="1" customWidth="1"/>
    <col min="8421" max="8421" width="18.58203125" style="1" customWidth="1"/>
    <col min="8422" max="8422" width="12.58203125" style="1" customWidth="1"/>
    <col min="8423" max="8423" width="16.33203125" style="1" customWidth="1"/>
    <col min="8424" max="8424" width="19.33203125" style="1" bestFit="1" customWidth="1"/>
    <col min="8425" max="8425" width="22.08203125" style="1" customWidth="1"/>
    <col min="8426" max="8426" width="15.75" style="1"/>
    <col min="8427" max="8427" width="15.33203125" style="1" bestFit="1" customWidth="1"/>
    <col min="8428" max="8428" width="23.83203125" style="1" bestFit="1" customWidth="1"/>
    <col min="8429" max="8674" width="15.75" style="1"/>
    <col min="8675" max="8675" width="20.83203125" style="1" customWidth="1"/>
    <col min="8676" max="8676" width="21.33203125" style="1" customWidth="1"/>
    <col min="8677" max="8677" width="18.58203125" style="1" customWidth="1"/>
    <col min="8678" max="8678" width="12.58203125" style="1" customWidth="1"/>
    <col min="8679" max="8679" width="16.33203125" style="1" customWidth="1"/>
    <col min="8680" max="8680" width="19.33203125" style="1" bestFit="1" customWidth="1"/>
    <col min="8681" max="8681" width="22.08203125" style="1" customWidth="1"/>
    <col min="8682" max="8682" width="15.75" style="1"/>
    <col min="8683" max="8683" width="15.33203125" style="1" bestFit="1" customWidth="1"/>
    <col min="8684" max="8684" width="23.83203125" style="1" bestFit="1" customWidth="1"/>
    <col min="8685" max="8930" width="15.75" style="1"/>
    <col min="8931" max="8931" width="20.83203125" style="1" customWidth="1"/>
    <col min="8932" max="8932" width="21.33203125" style="1" customWidth="1"/>
    <col min="8933" max="8933" width="18.58203125" style="1" customWidth="1"/>
    <col min="8934" max="8934" width="12.58203125" style="1" customWidth="1"/>
    <col min="8935" max="8935" width="16.33203125" style="1" customWidth="1"/>
    <col min="8936" max="8936" width="19.33203125" style="1" bestFit="1" customWidth="1"/>
    <col min="8937" max="8937" width="22.08203125" style="1" customWidth="1"/>
    <col min="8938" max="8938" width="15.75" style="1"/>
    <col min="8939" max="8939" width="15.33203125" style="1" bestFit="1" customWidth="1"/>
    <col min="8940" max="8940" width="23.83203125" style="1" bestFit="1" customWidth="1"/>
    <col min="8941" max="9186" width="15.75" style="1"/>
    <col min="9187" max="9187" width="20.83203125" style="1" customWidth="1"/>
    <col min="9188" max="9188" width="21.33203125" style="1" customWidth="1"/>
    <col min="9189" max="9189" width="18.58203125" style="1" customWidth="1"/>
    <col min="9190" max="9190" width="12.58203125" style="1" customWidth="1"/>
    <col min="9191" max="9191" width="16.33203125" style="1" customWidth="1"/>
    <col min="9192" max="9192" width="19.33203125" style="1" bestFit="1" customWidth="1"/>
    <col min="9193" max="9193" width="22.08203125" style="1" customWidth="1"/>
    <col min="9194" max="9194" width="15.75" style="1"/>
    <col min="9195" max="9195" width="15.33203125" style="1" bestFit="1" customWidth="1"/>
    <col min="9196" max="9196" width="23.83203125" style="1" bestFit="1" customWidth="1"/>
    <col min="9197" max="9442" width="15.75" style="1"/>
    <col min="9443" max="9443" width="20.83203125" style="1" customWidth="1"/>
    <col min="9444" max="9444" width="21.33203125" style="1" customWidth="1"/>
    <col min="9445" max="9445" width="18.58203125" style="1" customWidth="1"/>
    <col min="9446" max="9446" width="12.58203125" style="1" customWidth="1"/>
    <col min="9447" max="9447" width="16.33203125" style="1" customWidth="1"/>
    <col min="9448" max="9448" width="19.33203125" style="1" bestFit="1" customWidth="1"/>
    <col min="9449" max="9449" width="22.08203125" style="1" customWidth="1"/>
    <col min="9450" max="9450" width="15.75" style="1"/>
    <col min="9451" max="9451" width="15.33203125" style="1" bestFit="1" customWidth="1"/>
    <col min="9452" max="9452" width="23.83203125" style="1" bestFit="1" customWidth="1"/>
    <col min="9453" max="9698" width="15.75" style="1"/>
    <col min="9699" max="9699" width="20.83203125" style="1" customWidth="1"/>
    <col min="9700" max="9700" width="21.33203125" style="1" customWidth="1"/>
    <col min="9701" max="9701" width="18.58203125" style="1" customWidth="1"/>
    <col min="9702" max="9702" width="12.58203125" style="1" customWidth="1"/>
    <col min="9703" max="9703" width="16.33203125" style="1" customWidth="1"/>
    <col min="9704" max="9704" width="19.33203125" style="1" bestFit="1" customWidth="1"/>
    <col min="9705" max="9705" width="22.08203125" style="1" customWidth="1"/>
    <col min="9706" max="9706" width="15.75" style="1"/>
    <col min="9707" max="9707" width="15.33203125" style="1" bestFit="1" customWidth="1"/>
    <col min="9708" max="9708" width="23.83203125" style="1" bestFit="1" customWidth="1"/>
    <col min="9709" max="9954" width="15.75" style="1"/>
    <col min="9955" max="9955" width="20.83203125" style="1" customWidth="1"/>
    <col min="9956" max="9956" width="21.33203125" style="1" customWidth="1"/>
    <col min="9957" max="9957" width="18.58203125" style="1" customWidth="1"/>
    <col min="9958" max="9958" width="12.58203125" style="1" customWidth="1"/>
    <col min="9959" max="9959" width="16.33203125" style="1" customWidth="1"/>
    <col min="9960" max="9960" width="19.33203125" style="1" bestFit="1" customWidth="1"/>
    <col min="9961" max="9961" width="22.08203125" style="1" customWidth="1"/>
    <col min="9962" max="9962" width="15.75" style="1"/>
    <col min="9963" max="9963" width="15.33203125" style="1" bestFit="1" customWidth="1"/>
    <col min="9964" max="9964" width="23.83203125" style="1" bestFit="1" customWidth="1"/>
    <col min="9965" max="10210" width="15.75" style="1"/>
    <col min="10211" max="10211" width="20.83203125" style="1" customWidth="1"/>
    <col min="10212" max="10212" width="21.33203125" style="1" customWidth="1"/>
    <col min="10213" max="10213" width="18.58203125" style="1" customWidth="1"/>
    <col min="10214" max="10214" width="12.58203125" style="1" customWidth="1"/>
    <col min="10215" max="10215" width="16.33203125" style="1" customWidth="1"/>
    <col min="10216" max="10216" width="19.33203125" style="1" bestFit="1" customWidth="1"/>
    <col min="10217" max="10217" width="22.08203125" style="1" customWidth="1"/>
    <col min="10218" max="10218" width="15.75" style="1"/>
    <col min="10219" max="10219" width="15.33203125" style="1" bestFit="1" customWidth="1"/>
    <col min="10220" max="10220" width="23.83203125" style="1" bestFit="1" customWidth="1"/>
    <col min="10221" max="10466" width="15.75" style="1"/>
    <col min="10467" max="10467" width="20.83203125" style="1" customWidth="1"/>
    <col min="10468" max="10468" width="21.33203125" style="1" customWidth="1"/>
    <col min="10469" max="10469" width="18.58203125" style="1" customWidth="1"/>
    <col min="10470" max="10470" width="12.58203125" style="1" customWidth="1"/>
    <col min="10471" max="10471" width="16.33203125" style="1" customWidth="1"/>
    <col min="10472" max="10472" width="19.33203125" style="1" bestFit="1" customWidth="1"/>
    <col min="10473" max="10473" width="22.08203125" style="1" customWidth="1"/>
    <col min="10474" max="10474" width="15.75" style="1"/>
    <col min="10475" max="10475" width="15.33203125" style="1" bestFit="1" customWidth="1"/>
    <col min="10476" max="10476" width="23.83203125" style="1" bestFit="1" customWidth="1"/>
    <col min="10477" max="10722" width="15.75" style="1"/>
    <col min="10723" max="10723" width="20.83203125" style="1" customWidth="1"/>
    <col min="10724" max="10724" width="21.33203125" style="1" customWidth="1"/>
    <col min="10725" max="10725" width="18.58203125" style="1" customWidth="1"/>
    <col min="10726" max="10726" width="12.58203125" style="1" customWidth="1"/>
    <col min="10727" max="10727" width="16.33203125" style="1" customWidth="1"/>
    <col min="10728" max="10728" width="19.33203125" style="1" bestFit="1" customWidth="1"/>
    <col min="10729" max="10729" width="22.08203125" style="1" customWidth="1"/>
    <col min="10730" max="10730" width="15.75" style="1"/>
    <col min="10731" max="10731" width="15.33203125" style="1" bestFit="1" customWidth="1"/>
    <col min="10732" max="10732" width="23.83203125" style="1" bestFit="1" customWidth="1"/>
    <col min="10733" max="10978" width="15.75" style="1"/>
    <col min="10979" max="10979" width="20.83203125" style="1" customWidth="1"/>
    <col min="10980" max="10980" width="21.33203125" style="1" customWidth="1"/>
    <col min="10981" max="10981" width="18.58203125" style="1" customWidth="1"/>
    <col min="10982" max="10982" width="12.58203125" style="1" customWidth="1"/>
    <col min="10983" max="10983" width="16.33203125" style="1" customWidth="1"/>
    <col min="10984" max="10984" width="19.33203125" style="1" bestFit="1" customWidth="1"/>
    <col min="10985" max="10985" width="22.08203125" style="1" customWidth="1"/>
    <col min="10986" max="10986" width="15.75" style="1"/>
    <col min="10987" max="10987" width="15.33203125" style="1" bestFit="1" customWidth="1"/>
    <col min="10988" max="10988" width="23.83203125" style="1" bestFit="1" customWidth="1"/>
    <col min="10989" max="11234" width="15.75" style="1"/>
    <col min="11235" max="11235" width="20.83203125" style="1" customWidth="1"/>
    <col min="11236" max="11236" width="21.33203125" style="1" customWidth="1"/>
    <col min="11237" max="11237" width="18.58203125" style="1" customWidth="1"/>
    <col min="11238" max="11238" width="12.58203125" style="1" customWidth="1"/>
    <col min="11239" max="11239" width="16.33203125" style="1" customWidth="1"/>
    <col min="11240" max="11240" width="19.33203125" style="1" bestFit="1" customWidth="1"/>
    <col min="11241" max="11241" width="22.08203125" style="1" customWidth="1"/>
    <col min="11242" max="11242" width="15.75" style="1"/>
    <col min="11243" max="11243" width="15.33203125" style="1" bestFit="1" customWidth="1"/>
    <col min="11244" max="11244" width="23.83203125" style="1" bestFit="1" customWidth="1"/>
    <col min="11245" max="11490" width="15.75" style="1"/>
    <col min="11491" max="11491" width="20.83203125" style="1" customWidth="1"/>
    <col min="11492" max="11492" width="21.33203125" style="1" customWidth="1"/>
    <col min="11493" max="11493" width="18.58203125" style="1" customWidth="1"/>
    <col min="11494" max="11494" width="12.58203125" style="1" customWidth="1"/>
    <col min="11495" max="11495" width="16.33203125" style="1" customWidth="1"/>
    <col min="11496" max="11496" width="19.33203125" style="1" bestFit="1" customWidth="1"/>
    <col min="11497" max="11497" width="22.08203125" style="1" customWidth="1"/>
    <col min="11498" max="11498" width="15.75" style="1"/>
    <col min="11499" max="11499" width="15.33203125" style="1" bestFit="1" customWidth="1"/>
    <col min="11500" max="11500" width="23.83203125" style="1" bestFit="1" customWidth="1"/>
    <col min="11501" max="11746" width="15.75" style="1"/>
    <col min="11747" max="11747" width="20.83203125" style="1" customWidth="1"/>
    <col min="11748" max="11748" width="21.33203125" style="1" customWidth="1"/>
    <col min="11749" max="11749" width="18.58203125" style="1" customWidth="1"/>
    <col min="11750" max="11750" width="12.58203125" style="1" customWidth="1"/>
    <col min="11751" max="11751" width="16.33203125" style="1" customWidth="1"/>
    <col min="11752" max="11752" width="19.33203125" style="1" bestFit="1" customWidth="1"/>
    <col min="11753" max="11753" width="22.08203125" style="1" customWidth="1"/>
    <col min="11754" max="11754" width="15.75" style="1"/>
    <col min="11755" max="11755" width="15.33203125" style="1" bestFit="1" customWidth="1"/>
    <col min="11756" max="11756" width="23.83203125" style="1" bestFit="1" customWidth="1"/>
    <col min="11757" max="12002" width="15.75" style="1"/>
    <col min="12003" max="12003" width="20.83203125" style="1" customWidth="1"/>
    <col min="12004" max="12004" width="21.33203125" style="1" customWidth="1"/>
    <col min="12005" max="12005" width="18.58203125" style="1" customWidth="1"/>
    <col min="12006" max="12006" width="12.58203125" style="1" customWidth="1"/>
    <col min="12007" max="12007" width="16.33203125" style="1" customWidth="1"/>
    <col min="12008" max="12008" width="19.33203125" style="1" bestFit="1" customWidth="1"/>
    <col min="12009" max="12009" width="22.08203125" style="1" customWidth="1"/>
    <col min="12010" max="12010" width="15.75" style="1"/>
    <col min="12011" max="12011" width="15.33203125" style="1" bestFit="1" customWidth="1"/>
    <col min="12012" max="12012" width="23.83203125" style="1" bestFit="1" customWidth="1"/>
    <col min="12013" max="12258" width="15.75" style="1"/>
    <col min="12259" max="12259" width="20.83203125" style="1" customWidth="1"/>
    <col min="12260" max="12260" width="21.33203125" style="1" customWidth="1"/>
    <col min="12261" max="12261" width="18.58203125" style="1" customWidth="1"/>
    <col min="12262" max="12262" width="12.58203125" style="1" customWidth="1"/>
    <col min="12263" max="12263" width="16.33203125" style="1" customWidth="1"/>
    <col min="12264" max="12264" width="19.33203125" style="1" bestFit="1" customWidth="1"/>
    <col min="12265" max="12265" width="22.08203125" style="1" customWidth="1"/>
    <col min="12266" max="12266" width="15.75" style="1"/>
    <col min="12267" max="12267" width="15.33203125" style="1" bestFit="1" customWidth="1"/>
    <col min="12268" max="12268" width="23.83203125" style="1" bestFit="1" customWidth="1"/>
    <col min="12269" max="12514" width="15.75" style="1"/>
    <col min="12515" max="12515" width="20.83203125" style="1" customWidth="1"/>
    <col min="12516" max="12516" width="21.33203125" style="1" customWidth="1"/>
    <col min="12517" max="12517" width="18.58203125" style="1" customWidth="1"/>
    <col min="12518" max="12518" width="12.58203125" style="1" customWidth="1"/>
    <col min="12519" max="12519" width="16.33203125" style="1" customWidth="1"/>
    <col min="12520" max="12520" width="19.33203125" style="1" bestFit="1" customWidth="1"/>
    <col min="12521" max="12521" width="22.08203125" style="1" customWidth="1"/>
    <col min="12522" max="12522" width="15.75" style="1"/>
    <col min="12523" max="12523" width="15.33203125" style="1" bestFit="1" customWidth="1"/>
    <col min="12524" max="12524" width="23.83203125" style="1" bestFit="1" customWidth="1"/>
    <col min="12525" max="12770" width="15.75" style="1"/>
    <col min="12771" max="12771" width="20.83203125" style="1" customWidth="1"/>
    <col min="12772" max="12772" width="21.33203125" style="1" customWidth="1"/>
    <col min="12773" max="12773" width="18.58203125" style="1" customWidth="1"/>
    <col min="12774" max="12774" width="12.58203125" style="1" customWidth="1"/>
    <col min="12775" max="12775" width="16.33203125" style="1" customWidth="1"/>
    <col min="12776" max="12776" width="19.33203125" style="1" bestFit="1" customWidth="1"/>
    <col min="12777" max="12777" width="22.08203125" style="1" customWidth="1"/>
    <col min="12778" max="12778" width="15.75" style="1"/>
    <col min="12779" max="12779" width="15.33203125" style="1" bestFit="1" customWidth="1"/>
    <col min="12780" max="12780" width="23.83203125" style="1" bestFit="1" customWidth="1"/>
    <col min="12781" max="13026" width="15.75" style="1"/>
    <col min="13027" max="13027" width="20.83203125" style="1" customWidth="1"/>
    <col min="13028" max="13028" width="21.33203125" style="1" customWidth="1"/>
    <col min="13029" max="13029" width="18.58203125" style="1" customWidth="1"/>
    <col min="13030" max="13030" width="12.58203125" style="1" customWidth="1"/>
    <col min="13031" max="13031" width="16.33203125" style="1" customWidth="1"/>
    <col min="13032" max="13032" width="19.33203125" style="1" bestFit="1" customWidth="1"/>
    <col min="13033" max="13033" width="22.08203125" style="1" customWidth="1"/>
    <col min="13034" max="13034" width="15.75" style="1"/>
    <col min="13035" max="13035" width="15.33203125" style="1" bestFit="1" customWidth="1"/>
    <col min="13036" max="13036" width="23.83203125" style="1" bestFit="1" customWidth="1"/>
    <col min="13037" max="13282" width="15.75" style="1"/>
    <col min="13283" max="13283" width="20.83203125" style="1" customWidth="1"/>
    <col min="13284" max="13284" width="21.33203125" style="1" customWidth="1"/>
    <col min="13285" max="13285" width="18.58203125" style="1" customWidth="1"/>
    <col min="13286" max="13286" width="12.58203125" style="1" customWidth="1"/>
    <col min="13287" max="13287" width="16.33203125" style="1" customWidth="1"/>
    <col min="13288" max="13288" width="19.33203125" style="1" bestFit="1" customWidth="1"/>
    <col min="13289" max="13289" width="22.08203125" style="1" customWidth="1"/>
    <col min="13290" max="13290" width="15.75" style="1"/>
    <col min="13291" max="13291" width="15.33203125" style="1" bestFit="1" customWidth="1"/>
    <col min="13292" max="13292" width="23.83203125" style="1" bestFit="1" customWidth="1"/>
    <col min="13293" max="13538" width="15.75" style="1"/>
    <col min="13539" max="13539" width="20.83203125" style="1" customWidth="1"/>
    <col min="13540" max="13540" width="21.33203125" style="1" customWidth="1"/>
    <col min="13541" max="13541" width="18.58203125" style="1" customWidth="1"/>
    <col min="13542" max="13542" width="12.58203125" style="1" customWidth="1"/>
    <col min="13543" max="13543" width="16.33203125" style="1" customWidth="1"/>
    <col min="13544" max="13544" width="19.33203125" style="1" bestFit="1" customWidth="1"/>
    <col min="13545" max="13545" width="22.08203125" style="1" customWidth="1"/>
    <col min="13546" max="13546" width="15.75" style="1"/>
    <col min="13547" max="13547" width="15.33203125" style="1" bestFit="1" customWidth="1"/>
    <col min="13548" max="13548" width="23.83203125" style="1" bestFit="1" customWidth="1"/>
    <col min="13549" max="13794" width="15.75" style="1"/>
    <col min="13795" max="13795" width="20.83203125" style="1" customWidth="1"/>
    <col min="13796" max="13796" width="21.33203125" style="1" customWidth="1"/>
    <col min="13797" max="13797" width="18.58203125" style="1" customWidth="1"/>
    <col min="13798" max="13798" width="12.58203125" style="1" customWidth="1"/>
    <col min="13799" max="13799" width="16.33203125" style="1" customWidth="1"/>
    <col min="13800" max="13800" width="19.33203125" style="1" bestFit="1" customWidth="1"/>
    <col min="13801" max="13801" width="22.08203125" style="1" customWidth="1"/>
    <col min="13802" max="13802" width="15.75" style="1"/>
    <col min="13803" max="13803" width="15.33203125" style="1" bestFit="1" customWidth="1"/>
    <col min="13804" max="13804" width="23.83203125" style="1" bestFit="1" customWidth="1"/>
    <col min="13805" max="14050" width="15.75" style="1"/>
    <col min="14051" max="14051" width="20.83203125" style="1" customWidth="1"/>
    <col min="14052" max="14052" width="21.33203125" style="1" customWidth="1"/>
    <col min="14053" max="14053" width="18.58203125" style="1" customWidth="1"/>
    <col min="14054" max="14054" width="12.58203125" style="1" customWidth="1"/>
    <col min="14055" max="14055" width="16.33203125" style="1" customWidth="1"/>
    <col min="14056" max="14056" width="19.33203125" style="1" bestFit="1" customWidth="1"/>
    <col min="14057" max="14057" width="22.08203125" style="1" customWidth="1"/>
    <col min="14058" max="14058" width="15.75" style="1"/>
    <col min="14059" max="14059" width="15.33203125" style="1" bestFit="1" customWidth="1"/>
    <col min="14060" max="14060" width="23.83203125" style="1" bestFit="1" customWidth="1"/>
    <col min="14061" max="14306" width="15.75" style="1"/>
    <col min="14307" max="14307" width="20.83203125" style="1" customWidth="1"/>
    <col min="14308" max="14308" width="21.33203125" style="1" customWidth="1"/>
    <col min="14309" max="14309" width="18.58203125" style="1" customWidth="1"/>
    <col min="14310" max="14310" width="12.58203125" style="1" customWidth="1"/>
    <col min="14311" max="14311" width="16.33203125" style="1" customWidth="1"/>
    <col min="14312" max="14312" width="19.33203125" style="1" bestFit="1" customWidth="1"/>
    <col min="14313" max="14313" width="22.08203125" style="1" customWidth="1"/>
    <col min="14314" max="14314" width="15.75" style="1"/>
    <col min="14315" max="14315" width="15.33203125" style="1" bestFit="1" customWidth="1"/>
    <col min="14316" max="14316" width="23.83203125" style="1" bestFit="1" customWidth="1"/>
    <col min="14317" max="14562" width="15.75" style="1"/>
    <col min="14563" max="14563" width="20.83203125" style="1" customWidth="1"/>
    <col min="14564" max="14564" width="21.33203125" style="1" customWidth="1"/>
    <col min="14565" max="14565" width="18.58203125" style="1" customWidth="1"/>
    <col min="14566" max="14566" width="12.58203125" style="1" customWidth="1"/>
    <col min="14567" max="14567" width="16.33203125" style="1" customWidth="1"/>
    <col min="14568" max="14568" width="19.33203125" style="1" bestFit="1" customWidth="1"/>
    <col min="14569" max="14569" width="22.08203125" style="1" customWidth="1"/>
    <col min="14570" max="14570" width="15.75" style="1"/>
    <col min="14571" max="14571" width="15.33203125" style="1" bestFit="1" customWidth="1"/>
    <col min="14572" max="14572" width="23.83203125" style="1" bestFit="1" customWidth="1"/>
    <col min="14573" max="14818" width="15.75" style="1"/>
    <col min="14819" max="14819" width="20.83203125" style="1" customWidth="1"/>
    <col min="14820" max="14820" width="21.33203125" style="1" customWidth="1"/>
    <col min="14821" max="14821" width="18.58203125" style="1" customWidth="1"/>
    <col min="14822" max="14822" width="12.58203125" style="1" customWidth="1"/>
    <col min="14823" max="14823" width="16.33203125" style="1" customWidth="1"/>
    <col min="14824" max="14824" width="19.33203125" style="1" bestFit="1" customWidth="1"/>
    <col min="14825" max="14825" width="22.08203125" style="1" customWidth="1"/>
    <col min="14826" max="14826" width="15.75" style="1"/>
    <col min="14827" max="14827" width="15.33203125" style="1" bestFit="1" customWidth="1"/>
    <col min="14828" max="14828" width="23.83203125" style="1" bestFit="1" customWidth="1"/>
    <col min="14829" max="15074" width="15.75" style="1"/>
    <col min="15075" max="15075" width="20.83203125" style="1" customWidth="1"/>
    <col min="15076" max="15076" width="21.33203125" style="1" customWidth="1"/>
    <col min="15077" max="15077" width="18.58203125" style="1" customWidth="1"/>
    <col min="15078" max="15078" width="12.58203125" style="1" customWidth="1"/>
    <col min="15079" max="15079" width="16.33203125" style="1" customWidth="1"/>
    <col min="15080" max="15080" width="19.33203125" style="1" bestFit="1" customWidth="1"/>
    <col min="15081" max="15081" width="22.08203125" style="1" customWidth="1"/>
    <col min="15082" max="15082" width="15.75" style="1"/>
    <col min="15083" max="15083" width="15.33203125" style="1" bestFit="1" customWidth="1"/>
    <col min="15084" max="15084" width="23.83203125" style="1" bestFit="1" customWidth="1"/>
    <col min="15085" max="15330" width="15.75" style="1"/>
    <col min="15331" max="15331" width="20.83203125" style="1" customWidth="1"/>
    <col min="15332" max="15332" width="21.33203125" style="1" customWidth="1"/>
    <col min="15333" max="15333" width="18.58203125" style="1" customWidth="1"/>
    <col min="15334" max="15334" width="12.58203125" style="1" customWidth="1"/>
    <col min="15335" max="15335" width="16.33203125" style="1" customWidth="1"/>
    <col min="15336" max="15336" width="19.33203125" style="1" bestFit="1" customWidth="1"/>
    <col min="15337" max="15337" width="22.08203125" style="1" customWidth="1"/>
    <col min="15338" max="15338" width="15.75" style="1"/>
    <col min="15339" max="15339" width="15.33203125" style="1" bestFit="1" customWidth="1"/>
    <col min="15340" max="15340" width="23.83203125" style="1" bestFit="1" customWidth="1"/>
    <col min="15341" max="15586" width="15.75" style="1"/>
    <col min="15587" max="15587" width="20.83203125" style="1" customWidth="1"/>
    <col min="15588" max="15588" width="21.33203125" style="1" customWidth="1"/>
    <col min="15589" max="15589" width="18.58203125" style="1" customWidth="1"/>
    <col min="15590" max="15590" width="12.58203125" style="1" customWidth="1"/>
    <col min="15591" max="15591" width="16.33203125" style="1" customWidth="1"/>
    <col min="15592" max="15592" width="19.33203125" style="1" bestFit="1" customWidth="1"/>
    <col min="15593" max="15593" width="22.08203125" style="1" customWidth="1"/>
    <col min="15594" max="15594" width="15.75" style="1"/>
    <col min="15595" max="15595" width="15.33203125" style="1" bestFit="1" customWidth="1"/>
    <col min="15596" max="15596" width="23.83203125" style="1" bestFit="1" customWidth="1"/>
    <col min="15597" max="15842" width="15.75" style="1"/>
    <col min="15843" max="15843" width="20.83203125" style="1" customWidth="1"/>
    <col min="15844" max="15844" width="21.33203125" style="1" customWidth="1"/>
    <col min="15845" max="15845" width="18.58203125" style="1" customWidth="1"/>
    <col min="15846" max="15846" width="12.58203125" style="1" customWidth="1"/>
    <col min="15847" max="15847" width="16.33203125" style="1" customWidth="1"/>
    <col min="15848" max="15848" width="19.33203125" style="1" bestFit="1" customWidth="1"/>
    <col min="15849" max="15849" width="22.08203125" style="1" customWidth="1"/>
    <col min="15850" max="15850" width="15.75" style="1"/>
    <col min="15851" max="15851" width="15.33203125" style="1" bestFit="1" customWidth="1"/>
    <col min="15852" max="15852" width="23.83203125" style="1" bestFit="1" customWidth="1"/>
    <col min="15853" max="16098" width="15.75" style="1"/>
    <col min="16099" max="16099" width="20.83203125" style="1" customWidth="1"/>
    <col min="16100" max="16100" width="21.33203125" style="1" customWidth="1"/>
    <col min="16101" max="16101" width="18.58203125" style="1" customWidth="1"/>
    <col min="16102" max="16102" width="12.58203125" style="1" customWidth="1"/>
    <col min="16103" max="16103" width="16.33203125" style="1" customWidth="1"/>
    <col min="16104" max="16104" width="19.33203125" style="1" bestFit="1" customWidth="1"/>
    <col min="16105" max="16105" width="22.08203125" style="1" customWidth="1"/>
    <col min="16106" max="16106" width="15.75" style="1"/>
    <col min="16107" max="16107" width="15.33203125" style="1" bestFit="1" customWidth="1"/>
    <col min="16108" max="16108" width="23.83203125" style="1" bestFit="1" customWidth="1"/>
    <col min="16109" max="16384" width="15.75" style="1"/>
  </cols>
  <sheetData>
    <row r="1" spans="1:16" ht="60" customHeight="1" thickBot="1">
      <c r="D1" s="298" t="s">
        <v>432</v>
      </c>
      <c r="E1" s="298"/>
      <c r="F1" s="298"/>
      <c r="K1" s="161"/>
      <c r="L1" s="162"/>
      <c r="M1" s="162"/>
      <c r="N1" s="162"/>
      <c r="O1" s="162"/>
      <c r="P1" s="163"/>
    </row>
    <row r="2" spans="1:16" ht="31.5" thickBot="1">
      <c r="A2" s="159" t="s">
        <v>433</v>
      </c>
      <c r="B2" s="160"/>
      <c r="D2" s="44" t="s">
        <v>413</v>
      </c>
      <c r="E2" s="48">
        <v>161</v>
      </c>
      <c r="F2" s="17">
        <v>1121</v>
      </c>
      <c r="G2" s="95"/>
      <c r="K2" s="164"/>
      <c r="L2" s="307" t="s">
        <v>434</v>
      </c>
      <c r="M2" s="307"/>
      <c r="N2" s="307"/>
      <c r="O2" s="307"/>
      <c r="P2" s="165"/>
    </row>
    <row r="3" spans="1:16">
      <c r="A3" s="15" t="s">
        <v>2</v>
      </c>
      <c r="B3" s="17" t="s">
        <v>3</v>
      </c>
      <c r="D3" s="11"/>
      <c r="E3" s="4" t="s">
        <v>435</v>
      </c>
      <c r="F3" s="38" t="s">
        <v>436</v>
      </c>
      <c r="K3" s="164"/>
      <c r="P3" s="165"/>
    </row>
    <row r="4" spans="1:16">
      <c r="A4" s="98" t="s">
        <v>418</v>
      </c>
      <c r="B4" s="10">
        <v>20.092090909090906</v>
      </c>
      <c r="D4" s="11" t="s">
        <v>418</v>
      </c>
      <c r="E4" s="3">
        <v>20.092090909090906</v>
      </c>
      <c r="F4" s="10"/>
      <c r="K4" s="164"/>
      <c r="P4" s="165"/>
    </row>
    <row r="5" spans="1:16" ht="33.5">
      <c r="A5" s="14" t="s">
        <v>4</v>
      </c>
      <c r="B5" s="10">
        <v>10.5336</v>
      </c>
      <c r="D5" s="199" t="s">
        <v>419</v>
      </c>
      <c r="E5" s="117">
        <v>0.25</v>
      </c>
      <c r="F5" s="118">
        <v>0.75</v>
      </c>
      <c r="G5" s="95"/>
      <c r="K5" s="164"/>
      <c r="L5" s="308" t="s">
        <v>437</v>
      </c>
      <c r="M5" s="308"/>
      <c r="N5" s="308"/>
      <c r="O5" s="308"/>
      <c r="P5" s="165"/>
    </row>
    <row r="6" spans="1:16" ht="33.5">
      <c r="A6" s="14" t="s">
        <v>438</v>
      </c>
      <c r="B6" s="10">
        <v>17.36</v>
      </c>
      <c r="D6" s="11" t="s">
        <v>421</v>
      </c>
      <c r="E6" s="35">
        <v>2.6334</v>
      </c>
      <c r="F6" s="36">
        <v>7.9001999999999999</v>
      </c>
      <c r="K6" s="164"/>
      <c r="L6" s="195"/>
      <c r="M6" s="195"/>
      <c r="N6" s="195"/>
      <c r="O6" s="195"/>
      <c r="P6" s="165"/>
    </row>
    <row r="7" spans="1:16" ht="34.5" thickBot="1">
      <c r="A7" s="7" t="s">
        <v>1</v>
      </c>
      <c r="B7" s="16">
        <v>47.985690909090906</v>
      </c>
      <c r="D7" s="37" t="s">
        <v>439</v>
      </c>
      <c r="E7" s="117">
        <v>0.25</v>
      </c>
      <c r="F7" s="118">
        <v>0.75</v>
      </c>
      <c r="G7" s="95"/>
      <c r="K7" s="164"/>
      <c r="L7" s="310" t="s">
        <v>440</v>
      </c>
      <c r="M7" s="310"/>
      <c r="N7" s="310"/>
      <c r="O7" s="310"/>
      <c r="P7" s="165"/>
    </row>
    <row r="8" spans="1:16" ht="52.5" customHeight="1">
      <c r="D8" s="37" t="s">
        <v>438</v>
      </c>
      <c r="E8" s="3">
        <v>4.34</v>
      </c>
      <c r="F8" s="10">
        <v>13.02</v>
      </c>
      <c r="I8" s="197"/>
      <c r="K8" s="164"/>
      <c r="L8" s="94" t="s">
        <v>441</v>
      </c>
      <c r="M8" s="94" t="s">
        <v>251</v>
      </c>
      <c r="N8" s="93" t="s">
        <v>443</v>
      </c>
      <c r="O8" s="93" t="s">
        <v>442</v>
      </c>
      <c r="P8" s="165"/>
    </row>
    <row r="9" spans="1:16" ht="24" thickBot="1">
      <c r="A9" s="13"/>
      <c r="B9" s="18"/>
      <c r="D9" s="45" t="s">
        <v>423</v>
      </c>
      <c r="E9" s="46">
        <v>27.065490909090904</v>
      </c>
      <c r="F9" s="47">
        <v>20.920200000000001</v>
      </c>
      <c r="G9" s="95"/>
      <c r="K9" s="164"/>
      <c r="L9" s="2" t="s">
        <v>444</v>
      </c>
      <c r="M9" s="171">
        <v>200</v>
      </c>
      <c r="N9" s="174">
        <v>5756</v>
      </c>
      <c r="O9" s="172">
        <f>M9*N9</f>
        <v>1151200</v>
      </c>
      <c r="P9" s="165"/>
    </row>
    <row r="10" spans="1:16" ht="23.5">
      <c r="A10" s="13"/>
      <c r="B10" s="18"/>
      <c r="D10" s="1"/>
      <c r="K10" s="164"/>
      <c r="L10" s="2" t="s">
        <v>274</v>
      </c>
      <c r="M10" s="171">
        <v>1101</v>
      </c>
      <c r="N10" s="174">
        <f>4748/2</f>
        <v>2374</v>
      </c>
      <c r="O10" s="172">
        <f>M10*N10</f>
        <v>2613774</v>
      </c>
      <c r="P10" s="165"/>
    </row>
    <row r="11" spans="1:16" ht="23.5">
      <c r="A11" s="1"/>
      <c r="B11" s="1"/>
      <c r="D11" s="1"/>
      <c r="E11" s="1"/>
      <c r="K11" s="164"/>
      <c r="L11" s="94" t="s">
        <v>445</v>
      </c>
      <c r="M11" s="153">
        <f>SUM(M9:M10)</f>
        <v>1301</v>
      </c>
      <c r="N11" s="198">
        <f>SUMPRODUCT(N9:N10,M9:M10)/M11</f>
        <v>2893.9077632590315</v>
      </c>
      <c r="O11" s="173">
        <f>SUM(O9:O10)</f>
        <v>3764974</v>
      </c>
      <c r="P11" s="165"/>
    </row>
    <row r="12" spans="1:16">
      <c r="A12" s="1"/>
      <c r="B12" s="1"/>
      <c r="D12" s="1"/>
      <c r="E12" s="1"/>
      <c r="K12" s="164"/>
      <c r="L12" s="196" t="s">
        <v>446</v>
      </c>
      <c r="P12" s="165"/>
    </row>
    <row r="13" spans="1:16" ht="26.25" customHeight="1">
      <c r="A13" s="1"/>
      <c r="B13" s="1"/>
      <c r="D13" s="1"/>
      <c r="E13" s="1"/>
      <c r="K13" s="164"/>
      <c r="P13" s="165"/>
    </row>
    <row r="14" spans="1:16">
      <c r="A14" s="1"/>
      <c r="B14" s="1"/>
      <c r="D14" s="1"/>
      <c r="E14" s="1"/>
      <c r="K14" s="164"/>
      <c r="P14" s="165"/>
    </row>
    <row r="15" spans="1:16">
      <c r="A15" s="1"/>
      <c r="B15" s="1"/>
      <c r="D15" s="1"/>
      <c r="E15" s="1"/>
      <c r="K15" s="164"/>
      <c r="P15" s="165"/>
    </row>
    <row r="16" spans="1:16" ht="33.5">
      <c r="A16" s="1"/>
      <c r="B16" s="1"/>
      <c r="D16" s="1"/>
      <c r="E16" s="1"/>
      <c r="K16" s="164"/>
      <c r="L16" s="309" t="s">
        <v>447</v>
      </c>
      <c r="M16" s="309"/>
      <c r="N16" s="309"/>
      <c r="O16" s="309"/>
      <c r="P16" s="165"/>
    </row>
    <row r="17" spans="1:16">
      <c r="A17" s="1"/>
      <c r="B17" s="1"/>
      <c r="D17" s="1"/>
      <c r="E17" s="1"/>
      <c r="K17" s="164"/>
      <c r="L17" s="94" t="s">
        <v>448</v>
      </c>
      <c r="M17" s="94" t="s">
        <v>251</v>
      </c>
      <c r="N17" s="93" t="s">
        <v>442</v>
      </c>
      <c r="P17" s="165"/>
    </row>
    <row r="18" spans="1:16" ht="23.5">
      <c r="A18" s="1"/>
      <c r="B18" s="1"/>
      <c r="D18" s="1"/>
      <c r="E18" s="1"/>
      <c r="K18" s="164"/>
      <c r="L18" s="2">
        <v>1</v>
      </c>
      <c r="M18" s="171">
        <v>77</v>
      </c>
      <c r="N18" s="174">
        <v>18116098</v>
      </c>
      <c r="P18" s="165"/>
    </row>
    <row r="19" spans="1:16" ht="23.5">
      <c r="A19" s="1"/>
      <c r="B19" s="1"/>
      <c r="D19" s="1"/>
      <c r="E19" s="1"/>
      <c r="K19" s="164"/>
      <c r="L19" s="2">
        <v>2</v>
      </c>
      <c r="M19" s="171">
        <v>33</v>
      </c>
      <c r="N19" s="174">
        <v>15528084</v>
      </c>
      <c r="P19" s="165"/>
    </row>
    <row r="20" spans="1:16" ht="23.5">
      <c r="A20" s="1"/>
      <c r="B20" s="1"/>
      <c r="D20" s="1"/>
      <c r="E20" s="1"/>
      <c r="K20" s="164"/>
      <c r="L20" s="2">
        <v>3</v>
      </c>
      <c r="M20" s="171">
        <v>4</v>
      </c>
      <c r="N20" s="174">
        <v>2823288</v>
      </c>
      <c r="P20" s="165"/>
    </row>
    <row r="21" spans="1:16" ht="23.5">
      <c r="A21" s="1"/>
      <c r="B21" s="1"/>
      <c r="D21" s="1"/>
      <c r="E21" s="1"/>
      <c r="K21" s="164"/>
      <c r="L21" s="2">
        <v>4</v>
      </c>
      <c r="M21" s="171">
        <v>31</v>
      </c>
      <c r="N21" s="174">
        <v>29173976</v>
      </c>
      <c r="P21" s="165"/>
    </row>
    <row r="22" spans="1:16" ht="23.5">
      <c r="A22" s="1"/>
      <c r="B22" s="1"/>
      <c r="D22" s="1"/>
      <c r="E22" s="1"/>
      <c r="K22" s="164"/>
      <c r="L22" s="2">
        <v>5</v>
      </c>
      <c r="M22" s="171">
        <v>5</v>
      </c>
      <c r="N22" s="174">
        <v>5881850</v>
      </c>
      <c r="P22" s="165"/>
    </row>
    <row r="23" spans="1:16" ht="23.5">
      <c r="A23" s="1"/>
      <c r="B23" s="1"/>
      <c r="D23" s="1"/>
      <c r="E23" s="1"/>
      <c r="K23" s="164"/>
      <c r="L23" s="2">
        <v>6</v>
      </c>
      <c r="M23" s="171">
        <v>5</v>
      </c>
      <c r="N23" s="174">
        <v>7058220</v>
      </c>
      <c r="P23" s="165"/>
    </row>
    <row r="24" spans="1:16" ht="23.5">
      <c r="A24" s="1"/>
      <c r="B24" s="1"/>
      <c r="D24" s="1"/>
      <c r="E24" s="1"/>
      <c r="K24" s="164"/>
      <c r="L24" s="2">
        <v>7</v>
      </c>
      <c r="M24" s="171">
        <v>2</v>
      </c>
      <c r="N24" s="174">
        <v>3293836</v>
      </c>
      <c r="P24" s="165"/>
    </row>
    <row r="25" spans="1:16" ht="23.5">
      <c r="A25" s="1"/>
      <c r="B25" s="1"/>
      <c r="D25" s="1"/>
      <c r="E25" s="1"/>
      <c r="K25" s="164"/>
      <c r="L25" s="2">
        <v>8</v>
      </c>
      <c r="M25" s="171">
        <v>1</v>
      </c>
      <c r="N25" s="174">
        <v>1882192</v>
      </c>
      <c r="P25" s="165"/>
    </row>
    <row r="26" spans="1:16" ht="23.5">
      <c r="A26" s="1"/>
      <c r="B26" s="1"/>
      <c r="D26" s="1"/>
      <c r="E26" s="1"/>
      <c r="G26" s="12"/>
      <c r="K26" s="164"/>
      <c r="L26" s="2">
        <v>10</v>
      </c>
      <c r="M26" s="171">
        <v>1</v>
      </c>
      <c r="N26" s="174">
        <v>2352740</v>
      </c>
      <c r="P26" s="165"/>
    </row>
    <row r="27" spans="1:16" ht="23.5">
      <c r="A27" s="1"/>
      <c r="B27" s="1"/>
      <c r="D27" s="1"/>
      <c r="E27" s="1"/>
      <c r="K27" s="164"/>
      <c r="L27" s="2">
        <v>12</v>
      </c>
      <c r="M27" s="171">
        <v>1</v>
      </c>
      <c r="N27" s="174">
        <v>2823288</v>
      </c>
      <c r="P27" s="165"/>
    </row>
    <row r="28" spans="1:16" ht="23.5">
      <c r="A28" s="1"/>
      <c r="B28" s="1"/>
      <c r="D28" s="1"/>
      <c r="E28" s="1"/>
      <c r="K28" s="164"/>
      <c r="L28" s="2">
        <v>16</v>
      </c>
      <c r="M28" s="171">
        <v>1</v>
      </c>
      <c r="N28" s="174">
        <v>3764384</v>
      </c>
      <c r="P28" s="165"/>
    </row>
    <row r="29" spans="1:16" ht="23.5">
      <c r="A29" s="1"/>
      <c r="B29" s="1"/>
      <c r="D29" s="1"/>
      <c r="E29" s="1"/>
      <c r="K29" s="164"/>
      <c r="L29" s="2">
        <v>26</v>
      </c>
      <c r="M29" s="171">
        <v>1</v>
      </c>
      <c r="N29" s="174">
        <v>6117124</v>
      </c>
      <c r="P29" s="165"/>
    </row>
    <row r="30" spans="1:16" ht="23.5">
      <c r="A30" s="1"/>
      <c r="B30" s="1"/>
      <c r="D30" s="1"/>
      <c r="E30" s="1"/>
      <c r="K30" s="164"/>
      <c r="L30" s="94" t="s">
        <v>239</v>
      </c>
      <c r="M30" s="153">
        <v>162</v>
      </c>
      <c r="N30" s="175">
        <v>98815080</v>
      </c>
      <c r="P30" s="165"/>
    </row>
    <row r="31" spans="1:16" ht="23.5">
      <c r="A31" s="1"/>
      <c r="B31" s="1"/>
      <c r="D31" s="1"/>
      <c r="E31" s="1"/>
      <c r="K31" s="164"/>
      <c r="L31" s="94" t="s">
        <v>449</v>
      </c>
      <c r="M31" s="171"/>
      <c r="N31" s="176">
        <v>14116440</v>
      </c>
      <c r="P31" s="165"/>
    </row>
    <row r="32" spans="1:16">
      <c r="A32" s="1"/>
      <c r="B32" s="1"/>
      <c r="D32" s="1"/>
      <c r="E32" s="1"/>
      <c r="K32" s="164"/>
      <c r="P32" s="165"/>
    </row>
    <row r="33" spans="1:40" ht="18">
      <c r="A33" s="1"/>
      <c r="B33" s="1"/>
      <c r="D33" s="1"/>
      <c r="E33" s="1"/>
      <c r="K33" s="164"/>
      <c r="L33" s="177" t="s">
        <v>450</v>
      </c>
      <c r="M33" s="178">
        <v>235274</v>
      </c>
      <c r="P33" s="165"/>
    </row>
    <row r="34" spans="1:40" ht="70.5">
      <c r="A34" s="1"/>
      <c r="B34" s="1"/>
      <c r="D34" s="1"/>
      <c r="E34" s="1"/>
      <c r="K34" s="164"/>
      <c r="L34" s="193" t="s">
        <v>0</v>
      </c>
      <c r="M34" s="170" t="s">
        <v>451</v>
      </c>
      <c r="P34" s="165"/>
    </row>
    <row r="35" spans="1:40" ht="16" thickBot="1">
      <c r="A35" s="1"/>
      <c r="B35" s="1"/>
      <c r="D35" s="1"/>
      <c r="E35" s="1"/>
      <c r="K35" s="166"/>
      <c r="L35" s="167"/>
      <c r="M35" s="167"/>
      <c r="N35" s="167"/>
      <c r="O35" s="167"/>
      <c r="P35" s="168"/>
    </row>
    <row r="36" spans="1:40">
      <c r="A36" s="1"/>
      <c r="B36" s="1"/>
      <c r="D36" s="1"/>
      <c r="E36" s="1"/>
    </row>
    <row r="37" spans="1:40">
      <c r="A37" s="1"/>
      <c r="B37" s="1"/>
      <c r="D37" s="1"/>
      <c r="E37" s="1"/>
    </row>
    <row r="38" spans="1:40">
      <c r="A38" s="1"/>
      <c r="B38" s="1"/>
      <c r="D38" s="1"/>
      <c r="E38" s="1"/>
    </row>
    <row r="39" spans="1:40">
      <c r="A39" s="1"/>
      <c r="B39" s="1"/>
      <c r="D39" s="1"/>
      <c r="E39" s="1"/>
    </row>
    <row r="40" spans="1:40">
      <c r="A40" s="1"/>
      <c r="B40" s="1"/>
      <c r="D40" s="1"/>
      <c r="E40" s="1"/>
    </row>
    <row r="41" spans="1:40">
      <c r="A41" s="1"/>
      <c r="B41" s="1"/>
      <c r="D41" s="1"/>
      <c r="E41" s="1"/>
    </row>
    <row r="42" spans="1:40">
      <c r="A42" s="1"/>
      <c r="B42" s="1"/>
      <c r="D42" s="1"/>
      <c r="E42" s="1"/>
    </row>
    <row r="43" spans="1:40">
      <c r="A43" s="1"/>
      <c r="B43" s="1"/>
      <c r="D43" s="1"/>
      <c r="E43" s="1"/>
      <c r="G43" s="19"/>
    </row>
    <row r="44" spans="1:40" ht="16" thickBot="1">
      <c r="A44" s="1"/>
      <c r="B44" s="1"/>
      <c r="D44" s="1"/>
      <c r="E44" s="1"/>
      <c r="G44" s="19"/>
    </row>
    <row r="45" spans="1:40" ht="160">
      <c r="A45" s="1"/>
      <c r="B45" s="1"/>
      <c r="D45" s="1"/>
      <c r="E45" s="1"/>
      <c r="AI45" s="104" t="s">
        <v>452</v>
      </c>
      <c r="AJ45" s="305" t="s">
        <v>453</v>
      </c>
      <c r="AK45" s="106" t="s">
        <v>454</v>
      </c>
      <c r="AL45" s="299" t="s">
        <v>11</v>
      </c>
      <c r="AM45" s="301" t="s">
        <v>12</v>
      </c>
      <c r="AN45" s="303" t="s">
        <v>239</v>
      </c>
    </row>
    <row r="46" spans="1:40" ht="73.5" thickBot="1">
      <c r="A46" s="1"/>
      <c r="B46" s="1"/>
      <c r="D46" s="1"/>
      <c r="E46" s="1"/>
      <c r="AI46" s="105" t="s">
        <v>455</v>
      </c>
      <c r="AJ46" s="306"/>
      <c r="AK46" s="107" t="s">
        <v>238</v>
      </c>
      <c r="AL46" s="300"/>
      <c r="AM46" s="302"/>
      <c r="AN46" s="304"/>
    </row>
    <row r="47" spans="1:40" ht="211" thickTop="1" thickBot="1">
      <c r="A47" s="1"/>
      <c r="B47" s="1"/>
      <c r="D47" s="1"/>
      <c r="E47" s="1"/>
      <c r="AI47" s="108" t="s">
        <v>456</v>
      </c>
      <c r="AJ47" s="108" t="s">
        <v>15</v>
      </c>
      <c r="AK47" s="109">
        <v>0.7</v>
      </c>
      <c r="AL47" s="109">
        <v>0.15</v>
      </c>
      <c r="AM47" s="109">
        <v>0.15</v>
      </c>
      <c r="AN47" s="110">
        <v>1</v>
      </c>
    </row>
    <row r="48" spans="1:40" ht="120.5" thickBot="1">
      <c r="A48" s="1"/>
      <c r="B48" s="1"/>
      <c r="D48" s="1"/>
      <c r="E48" s="1"/>
      <c r="AI48" s="111" t="s">
        <v>457</v>
      </c>
      <c r="AJ48" s="111" t="s">
        <v>458</v>
      </c>
      <c r="AK48" s="112">
        <v>0.65</v>
      </c>
      <c r="AL48" s="112">
        <v>0.2</v>
      </c>
      <c r="AM48" s="112">
        <v>0.25</v>
      </c>
      <c r="AN48" s="113">
        <v>1</v>
      </c>
    </row>
    <row r="49" spans="1:40" ht="180.5" thickBot="1">
      <c r="A49" s="1"/>
      <c r="B49" s="1"/>
      <c r="D49" s="1"/>
      <c r="E49" s="1"/>
      <c r="AI49" s="114" t="s">
        <v>459</v>
      </c>
      <c r="AJ49" s="114" t="s">
        <v>460</v>
      </c>
      <c r="AK49" s="115">
        <v>0.33</v>
      </c>
      <c r="AL49" s="115">
        <v>0.33</v>
      </c>
      <c r="AM49" s="115">
        <v>0.33</v>
      </c>
      <c r="AN49" s="116">
        <v>1</v>
      </c>
    </row>
    <row r="50" spans="1:40" ht="180.5" thickBot="1">
      <c r="A50" s="1"/>
      <c r="B50" s="1"/>
      <c r="D50" s="1"/>
      <c r="E50" s="1"/>
      <c r="AI50" s="111" t="s">
        <v>461</v>
      </c>
      <c r="AJ50" s="111" t="s">
        <v>462</v>
      </c>
      <c r="AK50" s="112">
        <v>0.2</v>
      </c>
      <c r="AL50" s="112">
        <v>0.1</v>
      </c>
      <c r="AM50" s="112">
        <v>0.7</v>
      </c>
      <c r="AN50" s="113">
        <v>1</v>
      </c>
    </row>
    <row r="51" spans="1:40">
      <c r="A51" s="1"/>
      <c r="B51" s="1"/>
      <c r="D51" s="1"/>
      <c r="E51" s="1"/>
    </row>
    <row r="52" spans="1:40">
      <c r="A52" s="1"/>
      <c r="B52" s="1"/>
      <c r="D52" s="1"/>
      <c r="E52" s="1"/>
    </row>
    <row r="53" spans="1:40">
      <c r="A53" s="1"/>
      <c r="B53" s="1"/>
      <c r="D53" s="1"/>
      <c r="E53" s="1"/>
    </row>
    <row r="54" spans="1:40">
      <c r="A54" s="1"/>
      <c r="B54" s="1"/>
      <c r="D54" s="1"/>
      <c r="E54" s="1"/>
    </row>
    <row r="55" spans="1:40">
      <c r="A55" s="1"/>
      <c r="B55" s="1"/>
      <c r="D55" s="1"/>
      <c r="E55" s="1"/>
    </row>
    <row r="56" spans="1:40">
      <c r="A56" s="1"/>
      <c r="B56" s="1"/>
      <c r="D56" s="1"/>
      <c r="E56" s="1"/>
    </row>
  </sheetData>
  <mergeCells count="9">
    <mergeCell ref="AL45:AL46"/>
    <mergeCell ref="AM45:AM46"/>
    <mergeCell ref="AN45:AN46"/>
    <mergeCell ref="AJ45:AJ46"/>
    <mergeCell ref="D1:F1"/>
    <mergeCell ref="L2:O2"/>
    <mergeCell ref="L5:O5"/>
    <mergeCell ref="L16:O16"/>
    <mergeCell ref="L7:O7"/>
  </mergeCells>
  <conditionalFormatting sqref="AK47:AM50">
    <cfRule type="dataBar" priority="1">
      <dataBar>
        <cfvo type="min"/>
        <cfvo type="max"/>
        <color theme="2" tint="-0.499984740745262"/>
      </dataBar>
      <extLst>
        <ext xmlns:x14="http://schemas.microsoft.com/office/spreadsheetml/2009/9/main" uri="{B025F937-C7B1-47D3-B67F-A62EFF666E3E}">
          <x14:id>{339D1C6C-E9F8-43C7-B659-9B15032059FB}</x14:id>
        </ext>
      </extLst>
    </cfRule>
  </conditionalFormatting>
  <hyperlinks>
    <hyperlink ref="M34" r:id="rId1" xr:uid="{3E2E51D8-C064-4378-977E-8E5960025EA9}"/>
  </hyperlinks>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dataBar" id="{339D1C6C-E9F8-43C7-B659-9B15032059FB}">
            <x14:dataBar minLength="0" maxLength="100" gradient="0">
              <x14:cfvo type="autoMin"/>
              <x14:cfvo type="autoMax"/>
              <x14:negativeFillColor rgb="FFFF0000"/>
              <x14:axisColor rgb="FF000000"/>
            </x14:dataBar>
          </x14:cfRule>
          <xm:sqref>AK47:AM50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A929D2B6A61B49B905C058A761E22E" ma:contentTypeVersion="53" ma:contentTypeDescription="Create a new document." ma:contentTypeScope="" ma:versionID="c8cd0e8ca06c1d60533cf131e0829a84">
  <xsd:schema xmlns:xsd="http://www.w3.org/2001/XMLSchema" xmlns:xs="http://www.w3.org/2001/XMLSchema" xmlns:p="http://schemas.microsoft.com/office/2006/metadata/properties" xmlns:ns2="00dbb351-a3df-4f49-8be1-37de579110ae" xmlns:ns3="6bd09e9d-22ec-41c7-abc3-31a4b93de77c" xmlns:ns4="66de57b7-cc57-4e95-8777-9109a0275284" targetNamespace="http://schemas.microsoft.com/office/2006/metadata/properties" ma:root="true" ma:fieldsID="f365838400133b5d70b8545031ff2f04" ns2:_="" ns3:_="" ns4:_="">
    <xsd:import namespace="00dbb351-a3df-4f49-8be1-37de579110ae"/>
    <xsd:import namespace="6bd09e9d-22ec-41c7-abc3-31a4b93de77c"/>
    <xsd:import namespace="66de57b7-cc57-4e95-8777-9109a027528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_x05de__x05e1__x05e4__x05e8__x05e4__x05e8__x05d5__x05d9__x05e7__x05d8_" minOccurs="0"/>
                <xsd:element ref="ns2:_x05e9__x05dd__x05e4__x05e8__x05d5__x05d9__x05e7__x05d8_" minOccurs="0"/>
                <xsd:element ref="ns2:_x05e9__x05dd__x05dc__x05e7__x05d5__x05d7_"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4:SharedWithUsers" minOccurs="0"/>
                <xsd:element ref="ns4:SharedWithDetails" minOccurs="0"/>
                <xsd:element ref="ns2:MediaServiceObjectDetectorVersions" minOccurs="0"/>
                <xsd:element ref="ns2:_x05de__x05d7__x05dc__x05e7__x05d4_" minOccurs="0"/>
                <xsd:element ref="ns2:_x05ea__x05d7__x05d5__x05dd_" minOccurs="0"/>
                <xsd:element ref="ns2:_x05de__x05e0__x05d4__x05dc__x05d4__x05e4__x05e8__x05d5__x05d9__x05e7__x05d8_" minOccurs="0"/>
                <xsd:element ref="ns2:_x05de__x05e1__x05d4__x05e6__x05e2__x05ea__x05de__x05d7__x05d9__x05e8_" minOccurs="0"/>
                <xsd:element ref="ns2:_x05d0__x05d5__x05d8__x05d5__x05e7__x05d3_" minOccurs="0"/>
                <xsd:element ref="ns2:GIS" minOccurs="0"/>
                <xsd:element ref="ns2:_x05de__x05d5__x05d3__x05e8__x05d4__x05d9__x05d3__x05e8__x05d5__x05dc__x05d5__x05d2__x05d9_" minOccurs="0"/>
                <xsd:element ref="ns2:_x05de__x05d5__x05d3__x05dc__x05d0__x05d9__x05db__x05d5__x05ea__x05d0__x05d5__x05d5__x05d9__x05e8_" minOccurs="0"/>
                <xsd:element ref="ns2:_x05ea__x05d9__x05d5__x05d2__x05d9__x05dd_" minOccurs="0"/>
                <xsd:element ref="ns2:_x05e9__x05dd__x05d4__x05e6__x05e2__x05ea__x05d4__x05de__x05d7__x05d9__x05e8_" minOccurs="0"/>
                <xsd:element ref="ns2:_x05de__x05e0__x05d4__x05dc__x05d4__x05e6__x05e2__x05ea__x05d4__x05de__x05d7__x05d9__x05e8_" minOccurs="0"/>
                <xsd:element ref="ns2:_x05e9__x05dd__x05d4__x05dc__x05e7__x05d5__x05d7__x0028__x05d7__x05d1__x05e8__x05d4__x0029_" minOccurs="0"/>
                <xsd:element ref="ns2:MediaServiceSearchProperties" minOccurs="0"/>
                <xsd:element ref="ns2:_x05ea__x05ea__x05ea__x05d7__x05d5__x05dd_" minOccurs="0"/>
                <xsd:element ref="ns2:_x05d0__x05d7__x05e8__x05d0__x05d9__x05ea__x05d9__x05e7__x05d9__x05d9__x05d4_" minOccurs="0"/>
                <xsd:element ref="ns2:Revit" minOccurs="0"/>
                <xsd:element ref="ns2:_x05e9__x05dd__x0020__x05d4__x05e1__x05e4__x05e7_" minOccurs="0"/>
                <xsd:element ref="ns2:_x05ea__x05d7__x05d5__x05dd__x0020__x05e9__x05d9__x05e8__x05d5__x05ea__x0020__x05d4__x05e1__x05e4__x05e7_" minOccurs="0"/>
                <xsd:element ref="ns2:_x05d0__x05d9__x05e9__x05e7__x05e9__x05e8__x0028__x05dc__x05e7__x05d5__x05d7__x0029_" minOccurs="0"/>
                <xsd:element ref="ns2:_Flow_SignoffStatus" minOccurs="0"/>
                <xsd:element ref="ns2:Tags" minOccurs="0"/>
                <xsd:element ref="ns2:ProjectNa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dbb351-a3df-4f49-8be1-37de579110a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a0faf19-31c5-45ee-bcc1-19114bc7628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5de__x05e1__x05e4__x05e8__x05e4__x05e8__x05d5__x05d9__x05e7__x05d8_" ma:index="16" nillable="true" ma:displayName="מספר פרוייקט (MP)" ma:internalName="_x05de__x05e1__x05e4__x05e8__x05e4__x05e8__x05d5__x05d9__x05e7__x05d8_">
      <xsd:simpleType>
        <xsd:restriction base="dms:Text">
          <xsd:maxLength value="255"/>
        </xsd:restriction>
      </xsd:simpleType>
    </xsd:element>
    <xsd:element name="_x05e9__x05dd__x05e4__x05e8__x05d5__x05d9__x05e7__x05d8_" ma:index="17" nillable="true" ma:displayName="שם הפרויקט" ma:format="Dropdown" ma:internalName="_x05e9__x05dd__x05e4__x05e8__x05d5__x05d9__x05e7__x05d8_">
      <xsd:simpleType>
        <xsd:restriction base="dms:Text">
          <xsd:maxLength value="255"/>
        </xsd:restriction>
      </xsd:simpleType>
    </xsd:element>
    <xsd:element name="_x05e9__x05dd__x05dc__x05e7__x05d5__x05d7_" ma:index="18" nillable="true" ma:displayName="שם הלקוח" ma:format="Dropdown" ma:internalName="_x05e9__x05dd__x05dc__x05e7__x05d5__x05d7_">
      <xsd:simpleType>
        <xsd:restriction base="dms:Text">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x05de__x05d7__x05dc__x05e7__x05d4_" ma:index="27" nillable="true" ma:displayName="מחלקה" ma:format="Dropdown" ma:internalName="_x05de__x05d7__x05dc__x05e7__x05d4_">
      <xsd:simpleType>
        <xsd:restriction base="dms:Choice">
          <xsd:enumeration value="חברה"/>
          <xsd:enumeration value="הנדסה"/>
          <xsd:enumeration value="ייעוץ"/>
          <xsd:enumeration value="הנהלה"/>
          <xsd:enumeration value="Safe AIr"/>
        </xsd:restriction>
      </xsd:simpleType>
    </xsd:element>
    <xsd:element name="_x05ea__x05d7__x05d5__x05dd_" ma:index="28" nillable="true" ma:displayName="תחום" ma:format="Dropdown" ma:internalName="_x05ea__x05d7__x05d5__x05dd_">
      <xsd:simpleType>
        <xsd:restriction base="dms:Choice">
          <xsd:enumeration value="מט&quot;שים"/>
          <xsd:enumeration value="הידרולוגיה"/>
          <xsd:enumeration value="אוויר וריח"/>
          <xsd:enumeration value="חומרים מסוכנים"/>
          <xsd:enumeration value="שק&quot;ד"/>
          <xsd:enumeration value="כלכלה ומדיניות"/>
          <xsd:enumeration value="תשתיות פסולת"/>
          <xsd:enumeration value="ניהול פרוייקטים"/>
          <xsd:enumeration value="אקלים וקיימות"/>
          <xsd:enumeration value="ייעוץ חו&quot;ל"/>
          <xsd:enumeration value="Safe Air"/>
          <xsd:enumeration value="משאבי מים"/>
          <xsd:enumeration value="בניה ירוקה"/>
        </xsd:restriction>
      </xsd:simpleType>
    </xsd:element>
    <xsd:element name="_x05de__x05e0__x05d4__x05dc__x05d4__x05e4__x05e8__x05d5__x05d9__x05e7__x05d8_" ma:index="29" nillable="true" ma:displayName="מנהל הפרויקט" ma:format="Dropdown" ma:internalName="_x05de__x05e0__x05d4__x05dc__x05d4__x05e4__x05e8__x05d5__x05d9__x05e7__x05d8_">
      <xsd:simpleType>
        <xsd:restriction base="dms:Text">
          <xsd:maxLength value="255"/>
        </xsd:restriction>
      </xsd:simpleType>
    </xsd:element>
    <xsd:element name="_x05de__x05e1__x05d4__x05e6__x05e2__x05ea__x05de__x05d7__x05d9__x05e8_" ma:index="30" nillable="true" ma:displayName="מס' הצעת מחיר" ma:internalName="_x05de__x05e1__x05d4__x05e6__x05e2__x05ea__x05de__x05d7__x05d9__x05e8_">
      <xsd:simpleType>
        <xsd:restriction base="dms:Text">
          <xsd:maxLength value="255"/>
        </xsd:restriction>
      </xsd:simpleType>
    </xsd:element>
    <xsd:element name="_x05d0__x05d5__x05d8__x05d5__x05e7__x05d3_" ma:index="31" nillable="true" ma:displayName="אוטוקד" ma:default="כן" ma:format="Dropdown" ma:internalName="_x05d0__x05d5__x05d8__x05d5__x05e7__x05d3_">
      <xsd:simpleType>
        <xsd:restriction base="dms:Choice">
          <xsd:enumeration value="כן"/>
          <xsd:enumeration value="לא"/>
        </xsd:restriction>
      </xsd:simpleType>
    </xsd:element>
    <xsd:element name="GIS" ma:index="32" nillable="true" ma:displayName="GIS" ma:default="כן" ma:format="RadioButtons" ma:internalName="GIS">
      <xsd:simpleType>
        <xsd:restriction base="dms:Choice">
          <xsd:enumeration value="כן"/>
          <xsd:enumeration value="לא"/>
        </xsd:restriction>
      </xsd:simpleType>
    </xsd:element>
    <xsd:element name="_x05de__x05d5__x05d3__x05e8__x05d4__x05d9__x05d3__x05e8__x05d5__x05dc__x05d5__x05d2__x05d9_" ma:index="33" nillable="true" ma:displayName="מודל הידרולוגי" ma:default="כן" ma:format="Dropdown" ma:internalName="_x05de__x05d5__x05d3__x05e8__x05d4__x05d9__x05d3__x05e8__x05d5__x05dc__x05d5__x05d2__x05d9_">
      <xsd:simpleType>
        <xsd:restriction base="dms:Choice">
          <xsd:enumeration value="כן"/>
          <xsd:enumeration value="לא"/>
        </xsd:restriction>
      </xsd:simpleType>
    </xsd:element>
    <xsd:element name="_x05de__x05d5__x05d3__x05dc__x05d0__x05d9__x05db__x05d5__x05ea__x05d0__x05d5__x05d5__x05d9__x05e8_" ma:index="34" nillable="true" ma:displayName="מודל איכות אוויר" ma:default="כן" ma:format="Dropdown" ma:internalName="_x05de__x05d5__x05d3__x05dc__x05d0__x05d9__x05db__x05d5__x05ea__x05d0__x05d5__x05d5__x05d9__x05e8_">
      <xsd:simpleType>
        <xsd:restriction base="dms:Choice">
          <xsd:enumeration value="כן"/>
          <xsd:enumeration value="לא"/>
        </xsd:restriction>
      </xsd:simpleType>
    </xsd:element>
    <xsd:element name="_x05ea__x05d9__x05d5__x05d2__x05d9__x05dd_" ma:index="35" nillable="true" ma:displayName="תיוגים" ma:internalName="_x05ea__x05d9__x05d5__x05d2__x05d9__x05dd_">
      <xsd:simpleType>
        <xsd:restriction base="dms:Note">
          <xsd:maxLength value="255"/>
        </xsd:restriction>
      </xsd:simpleType>
    </xsd:element>
    <xsd:element name="_x05e9__x05dd__x05d4__x05e6__x05e2__x05ea__x05d4__x05de__x05d7__x05d9__x05e8_" ma:index="36" nillable="true" ma:displayName="שם הצעת המחיר" ma:format="Dropdown" ma:internalName="_x05e9__x05dd__x05d4__x05e6__x05e2__x05ea__x05d4__x05de__x05d7__x05d9__x05e8_">
      <xsd:simpleType>
        <xsd:restriction base="dms:Text">
          <xsd:maxLength value="255"/>
        </xsd:restriction>
      </xsd:simpleType>
    </xsd:element>
    <xsd:element name="_x05de__x05e0__x05d4__x05dc__x05d4__x05e6__x05e2__x05ea__x05d4__x05de__x05d7__x05d9__x05e8_" ma:index="37" nillable="true" ma:displayName="מנהל הצעת מחיר" ma:format="Dropdown" ma:internalName="_x05de__x05e0__x05d4__x05dc__x05d4__x05e6__x05e2__x05ea__x05d4__x05de__x05d7__x05d9__x05e8_">
      <xsd:simpleType>
        <xsd:restriction base="dms:Text">
          <xsd:maxLength value="255"/>
        </xsd:restriction>
      </xsd:simpleType>
    </xsd:element>
    <xsd:element name="_x05e9__x05dd__x05d4__x05dc__x05e7__x05d5__x05d7__x0028__x05d7__x05d1__x05e8__x05d4__x0029_" ma:index="38" nillable="true" ma:displayName="שם הלקוח (חברה)" ma:format="Dropdown" ma:internalName="_x05e9__x05dd__x05d4__x05dc__x05e7__x05d5__x05d7__x0028__x05d7__x05d1__x05e8__x05d4__x0029_">
      <xsd:simpleType>
        <xsd:restriction base="dms:Text">
          <xsd:maxLength value="255"/>
        </xsd:restriction>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_x05ea__x05ea__x05ea__x05d7__x05d5__x05dd_" ma:index="40" nillable="true" ma:displayName="תת תחום" ma:default="איכות אוויר" ma:format="Dropdown" ma:internalName="_x05ea__x05ea__x05ea__x05d7__x05d5__x05dd_">
      <xsd:simpleType>
        <xsd:restriction base="dms:Choice">
          <xsd:enumeration value="איכות אוויר"/>
          <xsd:enumeration value="בקרת תפעול ותהליך"/>
          <xsd:enumeration value="גזי חממה"/>
          <xsd:enumeration value="דלקים"/>
          <xsd:enumeration value="חומרים מסוכנים"/>
          <xsd:enumeration value="ייעוץ אירגוני"/>
          <xsd:enumeration value="ייעוץ הנדסי"/>
          <xsd:enumeration value="ייעוץ מט&quot;ש"/>
          <xsd:enumeration value="ייעוץ תשתיות רטובוות"/>
          <xsd:enumeration value="כלכלה"/>
          <xsd:enumeration value="מצאי פליטות"/>
          <xsd:enumeration value="מתקני ביוגז"/>
          <xsd:enumeration value="סביבה"/>
          <xsd:enumeration value="סקר מזהמים"/>
          <xsd:enumeration value="פסולת"/>
          <xsd:enumeration value="קרקעות מזוהמות"/>
          <xsd:enumeration value="רגולציה"/>
          <xsd:enumeration value="ריח"/>
          <xsd:enumeration value="שפכי תעשיה"/>
          <xsd:enumeration value="תחבורה"/>
          <xsd:enumeration value="תכנון מים וביוב"/>
          <xsd:enumeration value="תכנון מט&quot;שים"/>
          <xsd:enumeration value="תכנון תחנות שאיבה"/>
          <xsd:enumeration value="תעשייה"/>
          <xsd:enumeration value="תשתיות"/>
          <xsd:enumeration value="אקלים"/>
          <xsd:enumeration value="קיימות"/>
          <xsd:enumeration value="ניהול נגר"/>
          <xsd:enumeration value="ייעוץ הידרולוגי"/>
          <xsd:enumeration value="בניה ירוקה"/>
        </xsd:restriction>
      </xsd:simpleType>
    </xsd:element>
    <xsd:element name="_x05d0__x05d7__x05e8__x05d0__x05d9__x05ea__x05d9__x05e7__x05d9__x05d9__x05d4_" ma:index="41" nillable="true" ma:displayName="אחראי תיקייה" ma:format="Dropdown" ma:list="UserInfo" ma:SharePointGroup="0" ma:internalName="_x05d0__x05d7__x05e8__x05d0__x05d9__x05ea__x05d9__x05e7__x05d9__x05d9__x05d4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t" ma:index="42" nillable="true" ma:displayName="Revit" ma:default="כן" ma:format="Dropdown" ma:internalName="Revit">
      <xsd:simpleType>
        <xsd:restriction base="dms:Choice">
          <xsd:enumeration value="כן"/>
          <xsd:enumeration value="לא"/>
        </xsd:restriction>
      </xsd:simpleType>
    </xsd:element>
    <xsd:element name="_x05e9__x05dd__x0020__x05d4__x05e1__x05e4__x05e7_" ma:index="43" nillable="true" ma:displayName="שם הספק" ma:internalName="_x05e9__x05dd__x0020__x05d4__x05e1__x05e4__x05e7_">
      <xsd:simpleType>
        <xsd:restriction base="dms:Text">
          <xsd:maxLength value="255"/>
        </xsd:restriction>
      </xsd:simpleType>
    </xsd:element>
    <xsd:element name="_x05ea__x05d7__x05d5__x05dd__x0020__x05e9__x05d9__x05e8__x05d5__x05ea__x0020__x05d4__x05e1__x05e4__x05e7_" ma:index="44" nillable="true" ma:displayName="תחום שירות הספק" ma:internalName="_x05ea__x05d7__x05d5__x05dd__x0020__x05e9__x05d9__x05e8__x05d5__x05ea__x0020__x05d4__x05e1__x05e4__x05e7_">
      <xsd:simpleType>
        <xsd:restriction base="dms:Text">
          <xsd:maxLength value="255"/>
        </xsd:restriction>
      </xsd:simpleType>
    </xsd:element>
    <xsd:element name="_x05d0__x05d9__x05e9__x05e7__x05e9__x05e8__x0028__x05dc__x05e7__x05d5__x05d7__x0029_" ma:index="45" nillable="true" ma:displayName="איש קשר (לקוח)" ma:description="יש להזין את שם איש הקשר" ma:format="Dropdown" ma:internalName="_x05d0__x05d9__x05e9__x05e7__x05e9__x05e8__x0028__x05dc__x05e7__x05d5__x05d7__x0029_">
      <xsd:simpleType>
        <xsd:restriction base="dms:Text">
          <xsd:maxLength value="255"/>
        </xsd:restriction>
      </xsd:simpleType>
    </xsd:element>
    <xsd:element name="_Flow_SignoffStatus" ma:index="46" nillable="true" ma:displayName="Sign-off status" ma:internalName="Sign_x002d_off_x0020_status">
      <xsd:simpleType>
        <xsd:restriction base="dms:Text"/>
      </xsd:simpleType>
    </xsd:element>
    <xsd:element name="Tags" ma:index="47"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Choice 1"/>
                        <xsd:enumeration value="Choice 2"/>
                        <xsd:enumeration value="Choice 3"/>
                      </xsd:restriction>
                    </xsd:simpleType>
                  </xsd:union>
                </xsd:simpleType>
              </xsd:element>
            </xsd:sequence>
          </xsd:extension>
        </xsd:complexContent>
      </xsd:complexType>
    </xsd:element>
    <xsd:element name="ProjectName" ma:index="48" nillable="true" ma:displayName="ProjectName" ma:format="Dropdown" ma:internalName="ProjectName">
      <xsd:simpleType>
        <xsd:restriction base="dms:Text">
          <xsd:maxLength value="255"/>
        </xsd:restriction>
      </xsd:simpleType>
    </xsd:element>
    <xsd:element name="MediaServiceBillingMetadata" ma:index="4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d09e9d-22ec-41c7-abc3-31a4b93de77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181e254-9ac7-4a21-88c7-e7534d9d0b06}" ma:internalName="TaxCatchAll" ma:showField="CatchAllData" ma:web="66de57b7-cc57-4e95-8777-9109a027528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6de57b7-cc57-4e95-8777-9109a0275284"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dbb351-a3df-4f49-8be1-37de579110ae">
      <Terms xmlns="http://schemas.microsoft.com/office/infopath/2007/PartnerControls"/>
    </lcf76f155ced4ddcb4097134ff3c332f>
    <TaxCatchAll xmlns="6bd09e9d-22ec-41c7-abc3-31a4b93de77c" xsi:nil="true"/>
    <_x05ea__x05d7__x05d5__x05dd_ xmlns="00dbb351-a3df-4f49-8be1-37de579110ae" xsi:nil="true"/>
    <Revit xmlns="00dbb351-a3df-4f49-8be1-37de579110ae">כן</Revit>
    <_x05de__x05e0__x05d4__x05dc__x05d4__x05e4__x05e8__x05d5__x05d9__x05e7__x05d8_ xmlns="00dbb351-a3df-4f49-8be1-37de579110ae" xsi:nil="true"/>
    <_x05de__x05d5__x05d3__x05dc__x05d0__x05d9__x05db__x05d5__x05ea__x05d0__x05d5__x05d5__x05d9__x05e8_ xmlns="00dbb351-a3df-4f49-8be1-37de579110ae">כן</_x05de__x05d5__x05d3__x05dc__x05d0__x05d9__x05db__x05d5__x05ea__x05d0__x05d5__x05d5__x05d9__x05e8_>
    <_x05ea__x05ea__x05ea__x05d7__x05d5__x05dd_ xmlns="00dbb351-a3df-4f49-8be1-37de579110ae">איכות אוויר</_x05ea__x05ea__x05ea__x05d7__x05d5__x05dd_>
    <_x05de__x05e1__x05e4__x05e8__x05e4__x05e8__x05d5__x05d9__x05e7__x05d8_ xmlns="00dbb351-a3df-4f49-8be1-37de579110ae" xsi:nil="true"/>
    <_x05de__x05d7__x05dc__x05e7__x05d4_ xmlns="00dbb351-a3df-4f49-8be1-37de579110ae" xsi:nil="true"/>
    <GIS xmlns="00dbb351-a3df-4f49-8be1-37de579110ae">כן</GIS>
    <_x05de__x05e1__x05d4__x05e6__x05e2__x05ea__x05de__x05d7__x05d9__x05e8_ xmlns="00dbb351-a3df-4f49-8be1-37de579110ae" xsi:nil="true"/>
    <_x05de__x05d5__x05d3__x05e8__x05d4__x05d9__x05d3__x05e8__x05d5__x05dc__x05d5__x05d2__x05d9_ xmlns="00dbb351-a3df-4f49-8be1-37de579110ae">כן</_x05de__x05d5__x05d3__x05e8__x05d4__x05d9__x05d3__x05e8__x05d5__x05dc__x05d5__x05d2__x05d9_>
    <_x05e9__x05dd__x05d4__x05dc__x05e7__x05d5__x05d7__x0028__x05d7__x05d1__x05e8__x05d4__x0029_ xmlns="00dbb351-a3df-4f49-8be1-37de579110ae" xsi:nil="true"/>
    <_x05d0__x05d9__x05e9__x05e7__x05e9__x05e8__x0028__x05dc__x05e7__x05d5__x05d7__x0029_ xmlns="00dbb351-a3df-4f49-8be1-37de579110ae" xsi:nil="true"/>
    <Tags xmlns="00dbb351-a3df-4f49-8be1-37de579110ae" xsi:nil="true"/>
    <_x05de__x05e0__x05d4__x05dc__x05d4__x05e6__x05e2__x05ea__x05d4__x05de__x05d7__x05d9__x05e8_ xmlns="00dbb351-a3df-4f49-8be1-37de579110ae" xsi:nil="true"/>
    <_x05d0__x05d7__x05e8__x05d0__x05d9__x05ea__x05d9__x05e7__x05d9__x05d9__x05d4_ xmlns="00dbb351-a3df-4f49-8be1-37de579110ae">
      <UserInfo>
        <DisplayName/>
        <AccountId xsi:nil="true"/>
        <AccountType/>
      </UserInfo>
    </_x05d0__x05d7__x05e8__x05d0__x05d9__x05ea__x05d9__x05e7__x05d9__x05d9__x05d4_>
    <_x05e9__x05dd__x0020__x05d4__x05e1__x05e4__x05e7_ xmlns="00dbb351-a3df-4f49-8be1-37de579110ae" xsi:nil="true"/>
    <_Flow_SignoffStatus xmlns="00dbb351-a3df-4f49-8be1-37de579110ae" xsi:nil="true"/>
    <ProjectName xmlns="00dbb351-a3df-4f49-8be1-37de579110ae" xsi:nil="true"/>
    <_x05d0__x05d5__x05d8__x05d5__x05e7__x05d3_ xmlns="00dbb351-a3df-4f49-8be1-37de579110ae">כן</_x05d0__x05d5__x05d8__x05d5__x05e7__x05d3_>
    <_x05ea__x05d7__x05d5__x05dd__x0020__x05e9__x05d9__x05e8__x05d5__x05ea__x0020__x05d4__x05e1__x05e4__x05e7_ xmlns="00dbb351-a3df-4f49-8be1-37de579110ae" xsi:nil="true"/>
    <_x05e9__x05dd__x05dc__x05e7__x05d5__x05d7_ xmlns="00dbb351-a3df-4f49-8be1-37de579110ae" xsi:nil="true"/>
    <_x05ea__x05d9__x05d5__x05d2__x05d9__x05dd_ xmlns="00dbb351-a3df-4f49-8be1-37de579110ae" xsi:nil="true"/>
    <_x05e9__x05dd__x05d4__x05e6__x05e2__x05ea__x05d4__x05de__x05d7__x05d9__x05e8_ xmlns="00dbb351-a3df-4f49-8be1-37de579110ae" xsi:nil="true"/>
    <_x05e9__x05dd__x05e4__x05e8__x05d5__x05d9__x05e7__x05d8_ xmlns="00dbb351-a3df-4f49-8be1-37de579110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F623FD-556F-4910-96A1-A5BE3C89E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dbb351-a3df-4f49-8be1-37de579110ae"/>
    <ds:schemaRef ds:uri="6bd09e9d-22ec-41c7-abc3-31a4b93de77c"/>
    <ds:schemaRef ds:uri="66de57b7-cc57-4e95-8777-9109a02752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325713-7B90-4185-B9C8-B628D9611C24}">
  <ds:schemaRefs>
    <ds:schemaRef ds:uri="http://www.w3.org/XML/1998/namespace"/>
    <ds:schemaRef ds:uri="http://purl.org/dc/terms/"/>
    <ds:schemaRef ds:uri="http://purl.org/dc/dcmitype/"/>
    <ds:schemaRef ds:uri="00dbb351-a3df-4f49-8be1-37de579110ae"/>
    <ds:schemaRef ds:uri="6bd09e9d-22ec-41c7-abc3-31a4b93de77c"/>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6de57b7-cc57-4e95-8777-9109a0275284"/>
    <ds:schemaRef ds:uri="http://schemas.microsoft.com/office/2006/metadata/properties"/>
  </ds:schemaRefs>
</ds:datastoreItem>
</file>

<file path=customXml/itemProps3.xml><?xml version="1.0" encoding="utf-8"?>
<ds:datastoreItem xmlns:ds="http://schemas.openxmlformats.org/officeDocument/2006/customXml" ds:itemID="{F116535A-BF90-46BD-BF9F-01334B8D0B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דירוג מדיות היתר רעלים אחוד</vt:lpstr>
      <vt:lpstr>דירוג מדיות היתר אוויר אחוד</vt:lpstr>
      <vt:lpstr>אומדן עלויות עתידי</vt:lpstr>
      <vt:lpstr>אומדן הכנסות- מצב קיים</vt:lpstr>
    </vt:vector>
  </TitlesOfParts>
  <Manager/>
  <Company>Sviva.gov.il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תומר יחיאב  Tomer Yehiav</dc:creator>
  <cp:keywords/>
  <dc:description/>
  <cp:lastModifiedBy>גל יפין</cp:lastModifiedBy>
  <cp:revision/>
  <dcterms:created xsi:type="dcterms:W3CDTF">2024-11-17T11:50:03Z</dcterms:created>
  <dcterms:modified xsi:type="dcterms:W3CDTF">2026-03-16T12:56:21Z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0x010100B5A929D2B6A61B49B905C058A761E22E</vt:lpwstr>
  </property>
  <property fmtid="{D5CDD505-2E9C-101B-9397-08002B2CF9AE}" pid="3" name="MediaServiceImageTags">
    <vt:lpwstr/>
  </property>
  <property fmtid="{D5CDD505-2E9C-101B-9397-08002B2CF9AE}" pid="4" name="תחום">
    <vt:lpwstr/>
  </property>
  <property fmtid="{D5CDD505-2E9C-101B-9397-08002B2CF9AE}" pid="5" name="lcf76f155ced4ddcb4097134ff3c332f">
    <vt:lpwstr/>
  </property>
  <property fmtid="{D5CDD505-2E9C-101B-9397-08002B2CF9AE}" pid="6" name="Revit">
    <vt:lpwstr>כן</vt:lpwstr>
  </property>
  <property fmtid="{D5CDD505-2E9C-101B-9397-08002B2CF9AE}" pid="7" name="מנהלהפרויקט">
    <vt:lpwstr/>
  </property>
  <property fmtid="{D5CDD505-2E9C-101B-9397-08002B2CF9AE}" pid="8" name="מודלאיכותאוויר">
    <vt:lpwstr>כן</vt:lpwstr>
  </property>
  <property fmtid="{D5CDD505-2E9C-101B-9397-08002B2CF9AE}" pid="9" name="תתתחום">
    <vt:lpwstr>איכות אוויר</vt:lpwstr>
  </property>
  <property fmtid="{D5CDD505-2E9C-101B-9397-08002B2CF9AE}" pid="10" name="מספרפרויקט">
    <vt:lpwstr/>
  </property>
  <property fmtid="{D5CDD505-2E9C-101B-9397-08002B2CF9AE}" pid="11" name="מחלקה">
    <vt:lpwstr/>
  </property>
  <property fmtid="{D5CDD505-2E9C-101B-9397-08002B2CF9AE}" pid="12" name="GIS">
    <vt:lpwstr>כן</vt:lpwstr>
  </property>
  <property fmtid="{D5CDD505-2E9C-101B-9397-08002B2CF9AE}" pid="13" name="מסהצעתמחיר">
    <vt:lpwstr/>
  </property>
  <property fmtid="{D5CDD505-2E9C-101B-9397-08002B2CF9AE}" pid="14" name="מודרהידרולוגי">
    <vt:lpwstr>כן</vt:lpwstr>
  </property>
  <property fmtid="{D5CDD505-2E9C-101B-9397-08002B2CF9AE}" pid="15" name="שםהלקוח(חברה)">
    <vt:lpwstr/>
  </property>
  <property fmtid="{D5CDD505-2E9C-101B-9397-08002B2CF9AE}" pid="16" name="אישקשר(לקוח)">
    <vt:lpwstr/>
  </property>
  <property fmtid="{D5CDD505-2E9C-101B-9397-08002B2CF9AE}" pid="17" name="Tags">
    <vt:lpwstr/>
  </property>
  <property fmtid="{D5CDD505-2E9C-101B-9397-08002B2CF9AE}" pid="18" name="מנהלהצעתהמחיר">
    <vt:lpwstr/>
  </property>
  <property fmtid="{D5CDD505-2E9C-101B-9397-08002B2CF9AE}" pid="19" name="אחראיתיקייה">
    <vt:lpwstr/>
  </property>
  <property fmtid="{D5CDD505-2E9C-101B-9397-08002B2CF9AE}" pid="20" name="שם הספק">
    <vt:lpwstr/>
  </property>
  <property fmtid="{D5CDD505-2E9C-101B-9397-08002B2CF9AE}" pid="21" name="Sign-off status">
    <vt:lpwstr/>
  </property>
  <property fmtid="{D5CDD505-2E9C-101B-9397-08002B2CF9AE}" pid="22" name="ProjectName">
    <vt:lpwstr/>
  </property>
  <property fmtid="{D5CDD505-2E9C-101B-9397-08002B2CF9AE}" pid="23" name="אוטוקד">
    <vt:lpwstr>כן</vt:lpwstr>
  </property>
  <property fmtid="{D5CDD505-2E9C-101B-9397-08002B2CF9AE}" pid="24" name="תחום שירות הספק">
    <vt:lpwstr/>
  </property>
  <property fmtid="{D5CDD505-2E9C-101B-9397-08002B2CF9AE}" pid="25" name="שםלקוח">
    <vt:lpwstr/>
  </property>
  <property fmtid="{D5CDD505-2E9C-101B-9397-08002B2CF9AE}" pid="26" name="TaxCatchAll">
    <vt:lpwstr/>
  </property>
  <property fmtid="{D5CDD505-2E9C-101B-9397-08002B2CF9AE}" pid="27" name="תיוגים">
    <vt:lpwstr/>
  </property>
  <property fmtid="{D5CDD505-2E9C-101B-9397-08002B2CF9AE}" pid="28" name="שםהצעתהמחיר">
    <vt:lpwstr/>
  </property>
  <property fmtid="{D5CDD505-2E9C-101B-9397-08002B2CF9AE}" pid="29" name="שםפרויקט">
    <vt:lpwstr/>
  </property>
  <property fmtid="{D5CDD505-2E9C-101B-9397-08002B2CF9AE}" pid="30" name="SvivaOfficeUnitsMMeta">
    <vt:lpwstr/>
  </property>
  <property fmtid="{D5CDD505-2E9C-101B-9397-08002B2CF9AE}" pid="31" name="SvivaLabelingFreeMMetaTaxHTField0">
    <vt:lpwstr/>
  </property>
  <property fmtid="{D5CDD505-2E9C-101B-9397-08002B2CF9AE}" pid="32" name="SvivaLabelingFreeMMeta">
    <vt:lpwstr/>
  </property>
  <property fmtid="{D5CDD505-2E9C-101B-9397-08002B2CF9AE}" pid="33" name="SvivaOfficeUnitsMMetaTaxHTField0">
    <vt:lpwstr/>
  </property>
</Properties>
</file>